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fileSharing readOnlyRecommended="1" userName="John Formia" algorithmName="SHA-512" hashValue="m3StP+C9rIE11/5Qdr80NpVq5HeFtEAei+Xtheiq3zt7Fd93j4xaj0GAaDRFUQsbSkVYPIJ1kZFX6UfMW+ALiQ==" saltValue="kpED53t9U0oa0VedKCduyg==" spinCount="100000"/>
  <workbookPr showInkAnnotation="0" codeName="ThisWorkbook" autoCompressPictures="0"/>
  <mc:AlternateContent xmlns:mc="http://schemas.openxmlformats.org/markup-compatibility/2006">
    <mc:Choice Requires="x15">
      <x15ac:absPath xmlns:x15ac="http://schemas.microsoft.com/office/spreadsheetml/2010/11/ac" url="C:\Users\John\Desktop\FE\Redesign\"/>
    </mc:Choice>
  </mc:AlternateContent>
  <xr:revisionPtr revIDLastSave="0" documentId="8_{7BA251DD-12E4-4E9D-942E-C93FE41F6FBE}" xr6:coauthVersionLast="34" xr6:coauthVersionMax="34" xr10:uidLastSave="{00000000-0000-0000-0000-000000000000}"/>
  <workbookProtection workbookAlgorithmName="SHA-512" workbookHashValue="dUbRfnB4Oe8XZd3dHiQVtpt5MtAHTLFCviBB6jmn9bGhxET9oiTKurjxmcXk9Ss+FaXV48plmDXTmB0556YpYA==" workbookSaltValue="NHbMH3hXNwVvi3lKBvSAqA==" workbookSpinCount="100000" lockStructure="1"/>
  <bookViews>
    <workbookView xWindow="0" yWindow="1200" windowWidth="9255" windowHeight="658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5" hidden="1">Checker!$B$3:$C$67</definedName>
    <definedName name="_xlnm._FilterDatabase" localSheetId="4" hidden="1">'Smelter List'!$A$4:$AM$4</definedName>
    <definedName name="_xlnm._FilterDatabase" localSheetId="7" hidden="1">'Smelter Look-up'!$E$4:$F$577</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Declaration!$A$1:$L$88</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List'!$B$5:$B$28</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Checker!$B$3:$C$67</definedName>
    <definedName name="Z_51531B83_BDD7_4890_A744_04812A317369_.wvu.FilterData" localSheetId="4" hidden="1">'Smelter List'!$A$4:$AM$4</definedName>
    <definedName name="Z_51531B83_BDD7_4890_A744_04812A317369_.wvu.FilterData" localSheetId="7" hidden="1">'Smelter Look-up'!$E$4:$F$577</definedName>
    <definedName name="Z_51531B83_BDD7_4890_A744_04812A317369_.wvu.FilterData" localSheetId="10" hidden="1">SorP!$A$1:$B$6231</definedName>
    <definedName name="Z_51531B83_BDD7_4890_A744_04812A317369_.wvu.PrintArea" localSheetId="3" hidden="1">Declaration!$A$1:$L$88</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Checker!$57:$57</definedName>
    <definedName name="Z_51531B83_BDD7_4890_A744_04812A317369_.wvu.Rows" localSheetId="3" hidden="1">Declaration!$90:$105</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B17" i="6" l="1"/>
  <c r="B22" i="6" l="1"/>
  <c r="B42" i="6" s="1"/>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 i="8"/>
  <c r="B32" i="6" l="1"/>
  <c r="B47" i="6"/>
  <c r="B37" i="6"/>
  <c r="B27" i="6"/>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J314" i="8"/>
  <c r="J315" i="8"/>
  <c r="J316" i="8"/>
  <c r="J317" i="8"/>
  <c r="J318" i="8"/>
  <c r="J319" i="8"/>
  <c r="J320" i="8"/>
  <c r="J321" i="8"/>
  <c r="J322" i="8"/>
  <c r="J323" i="8"/>
  <c r="J324" i="8"/>
  <c r="J325" i="8"/>
  <c r="J326" i="8"/>
  <c r="J327" i="8"/>
  <c r="J328" i="8"/>
  <c r="J329" i="8"/>
  <c r="J330" i="8"/>
  <c r="J331" i="8"/>
  <c r="J332" i="8"/>
  <c r="J333" i="8"/>
  <c r="J334" i="8"/>
  <c r="J335" i="8"/>
  <c r="J336" i="8"/>
  <c r="J337" i="8"/>
  <c r="J338" i="8"/>
  <c r="J339" i="8"/>
  <c r="J340" i="8"/>
  <c r="J341" i="8"/>
  <c r="J342" i="8"/>
  <c r="J343" i="8"/>
  <c r="J344" i="8"/>
  <c r="J345" i="8"/>
  <c r="J346" i="8"/>
  <c r="J347" i="8"/>
  <c r="J348" i="8"/>
  <c r="J349" i="8"/>
  <c r="J350" i="8"/>
  <c r="J351" i="8"/>
  <c r="J352" i="8"/>
  <c r="J353" i="8"/>
  <c r="J354" i="8"/>
  <c r="J355" i="8"/>
  <c r="J356" i="8"/>
  <c r="J357" i="8"/>
  <c r="J358" i="8"/>
  <c r="J359" i="8"/>
  <c r="J360" i="8"/>
  <c r="J361" i="8"/>
  <c r="J362" i="8"/>
  <c r="J363" i="8"/>
  <c r="J364" i="8"/>
  <c r="J365" i="8"/>
  <c r="J366" i="8"/>
  <c r="J367" i="8"/>
  <c r="J368" i="8"/>
  <c r="J369" i="8"/>
  <c r="J370" i="8"/>
  <c r="J371" i="8"/>
  <c r="J372" i="8"/>
  <c r="J373" i="8"/>
  <c r="J374" i="8"/>
  <c r="J375" i="8"/>
  <c r="J376" i="8"/>
  <c r="J377" i="8"/>
  <c r="J378" i="8"/>
  <c r="J379" i="8"/>
  <c r="J380" i="8"/>
  <c r="J381" i="8"/>
  <c r="J382" i="8"/>
  <c r="J383" i="8"/>
  <c r="J384" i="8"/>
  <c r="J385" i="8"/>
  <c r="J386" i="8"/>
  <c r="J387" i="8"/>
  <c r="J388" i="8"/>
  <c r="J389" i="8"/>
  <c r="J390" i="8"/>
  <c r="J391" i="8"/>
  <c r="J392" i="8"/>
  <c r="J393" i="8"/>
  <c r="J394" i="8"/>
  <c r="J395" i="8"/>
  <c r="J396" i="8"/>
  <c r="J397" i="8"/>
  <c r="J398" i="8"/>
  <c r="J399" i="8"/>
  <c r="J400" i="8"/>
  <c r="J401" i="8"/>
  <c r="J402" i="8"/>
  <c r="J403" i="8"/>
  <c r="J404" i="8"/>
  <c r="J405" i="8"/>
  <c r="J406" i="8"/>
  <c r="J407" i="8"/>
  <c r="J408" i="8"/>
  <c r="J409" i="8"/>
  <c r="J410" i="8"/>
  <c r="J411" i="8"/>
  <c r="J412" i="8"/>
  <c r="J413" i="8"/>
  <c r="J414" i="8"/>
  <c r="J415" i="8"/>
  <c r="J416" i="8"/>
  <c r="J417" i="8"/>
  <c r="J418" i="8"/>
  <c r="J419" i="8"/>
  <c r="J420" i="8"/>
  <c r="J421" i="8"/>
  <c r="J422" i="8"/>
  <c r="J423" i="8"/>
  <c r="J424" i="8"/>
  <c r="J425" i="8"/>
  <c r="J426" i="8"/>
  <c r="J427" i="8"/>
  <c r="J428" i="8"/>
  <c r="J429" i="8"/>
  <c r="J430" i="8"/>
  <c r="J431" i="8"/>
  <c r="J432" i="8"/>
  <c r="J433" i="8"/>
  <c r="J434" i="8"/>
  <c r="J435" i="8"/>
  <c r="J436" i="8"/>
  <c r="J437" i="8"/>
  <c r="J438" i="8"/>
  <c r="J439" i="8"/>
  <c r="J440" i="8"/>
  <c r="J441" i="8"/>
  <c r="J442" i="8"/>
  <c r="J443" i="8"/>
  <c r="J444" i="8"/>
  <c r="J445" i="8"/>
  <c r="J446" i="8"/>
  <c r="J447" i="8"/>
  <c r="J448" i="8"/>
  <c r="J449" i="8"/>
  <c r="J450" i="8"/>
  <c r="J451" i="8"/>
  <c r="J452" i="8"/>
  <c r="J453" i="8"/>
  <c r="J454" i="8"/>
  <c r="J455" i="8"/>
  <c r="J456" i="8"/>
  <c r="J457" i="8"/>
  <c r="J458" i="8"/>
  <c r="J459" i="8"/>
  <c r="J460" i="8"/>
  <c r="J461" i="8"/>
  <c r="J462" i="8"/>
  <c r="J463" i="8"/>
  <c r="J464" i="8"/>
  <c r="J465" i="8"/>
  <c r="J466" i="8"/>
  <c r="J467" i="8"/>
  <c r="J468" i="8"/>
  <c r="J469" i="8"/>
  <c r="J470" i="8"/>
  <c r="J471" i="8"/>
  <c r="J472" i="8"/>
  <c r="J473" i="8"/>
  <c r="J474" i="8"/>
  <c r="J475" i="8"/>
  <c r="J476" i="8"/>
  <c r="J477" i="8"/>
  <c r="J478" i="8"/>
  <c r="J479" i="8"/>
  <c r="J480" i="8"/>
  <c r="J481" i="8"/>
  <c r="J482" i="8"/>
  <c r="J483" i="8"/>
  <c r="J484" i="8"/>
  <c r="J485" i="8"/>
  <c r="J486" i="8"/>
  <c r="J487" i="8"/>
  <c r="J488" i="8"/>
  <c r="J489" i="8"/>
  <c r="J490" i="8"/>
  <c r="J491" i="8"/>
  <c r="J492" i="8"/>
  <c r="J493" i="8"/>
  <c r="J494" i="8"/>
  <c r="J495" i="8"/>
  <c r="J496" i="8"/>
  <c r="J497" i="8"/>
  <c r="J498" i="8"/>
  <c r="J499" i="8"/>
  <c r="J500" i="8"/>
  <c r="J501" i="8"/>
  <c r="J502" i="8"/>
  <c r="J503" i="8"/>
  <c r="J504" i="8"/>
  <c r="J505" i="8"/>
  <c r="J506" i="8"/>
  <c r="J507" i="8"/>
  <c r="J508" i="8"/>
  <c r="J509" i="8"/>
  <c r="J510" i="8"/>
  <c r="J511" i="8"/>
  <c r="J512" i="8"/>
  <c r="J513" i="8"/>
  <c r="J514" i="8"/>
  <c r="J515" i="8"/>
  <c r="J516" i="8"/>
  <c r="J517" i="8"/>
  <c r="J518" i="8"/>
  <c r="J519" i="8"/>
  <c r="J520" i="8"/>
  <c r="J521" i="8"/>
  <c r="J522" i="8"/>
  <c r="J523" i="8"/>
  <c r="J524" i="8"/>
  <c r="J525" i="8"/>
  <c r="J526" i="8"/>
  <c r="J527" i="8"/>
  <c r="J528" i="8"/>
  <c r="J529" i="8"/>
  <c r="J530" i="8"/>
  <c r="J531" i="8"/>
  <c r="J532" i="8"/>
  <c r="J533" i="8"/>
  <c r="J534" i="8"/>
  <c r="J535" i="8"/>
  <c r="J536" i="8"/>
  <c r="J537" i="8"/>
  <c r="J538" i="8"/>
  <c r="J539" i="8"/>
  <c r="J540" i="8"/>
  <c r="J541" i="8"/>
  <c r="J542" i="8"/>
  <c r="J543" i="8"/>
  <c r="J544" i="8"/>
  <c r="J545" i="8"/>
  <c r="J546" i="8"/>
  <c r="J547" i="8"/>
  <c r="J548" i="8"/>
  <c r="J549" i="8"/>
  <c r="J550" i="8"/>
  <c r="J551" i="8"/>
  <c r="J552" i="8"/>
  <c r="J553" i="8"/>
  <c r="J554" i="8"/>
  <c r="J555" i="8"/>
  <c r="J556" i="8"/>
  <c r="J557" i="8"/>
  <c r="J558" i="8"/>
  <c r="J559" i="8"/>
  <c r="J560" i="8"/>
  <c r="J561" i="8"/>
  <c r="J562" i="8"/>
  <c r="J563" i="8"/>
  <c r="J564" i="8"/>
  <c r="J565" i="8"/>
  <c r="J566" i="8"/>
  <c r="J567" i="8"/>
  <c r="J568" i="8"/>
  <c r="J569" i="8"/>
  <c r="J570" i="8"/>
  <c r="J571" i="8"/>
  <c r="J572" i="8"/>
  <c r="J573" i="8"/>
  <c r="J574" i="8"/>
  <c r="J6" i="8"/>
  <c r="J7" i="8"/>
  <c r="J8" i="8"/>
  <c r="J9" i="8"/>
  <c r="J10" i="8"/>
  <c r="J11" i="8"/>
  <c r="J12" i="8"/>
  <c r="J5" i="8"/>
  <c r="S29" i="5" l="1"/>
  <c r="T29" i="5"/>
  <c r="V5" i="5"/>
  <c r="V6" i="5"/>
  <c r="V7" i="5"/>
  <c r="V8" i="5"/>
  <c r="V9" i="5"/>
  <c r="V11" i="5"/>
  <c r="R11" i="5" s="1"/>
  <c r="V12" i="5"/>
  <c r="V13" i="5"/>
  <c r="V15" i="5"/>
  <c r="V16" i="5"/>
  <c r="V17" i="5"/>
  <c r="V19" i="5"/>
  <c r="V20" i="5"/>
  <c r="V21" i="5"/>
  <c r="V22" i="5"/>
  <c r="V23" i="5"/>
  <c r="V25" i="5"/>
  <c r="V26" i="5"/>
  <c r="V27" i="5"/>
  <c r="V28" i="5"/>
  <c r="R15" i="5"/>
  <c r="B15" i="6"/>
  <c r="AB5" i="5"/>
  <c r="AB7" i="5"/>
  <c r="AB9" i="5"/>
  <c r="AB11" i="5"/>
  <c r="AB13" i="5"/>
  <c r="AB15" i="5"/>
  <c r="AB17" i="5"/>
  <c r="AB19" i="5"/>
  <c r="AB21" i="5"/>
  <c r="AB23" i="5"/>
  <c r="AB25" i="5"/>
  <c r="AB27" i="5"/>
  <c r="A34" i="9"/>
  <c r="A32" i="9"/>
  <c r="A31" i="9"/>
  <c r="P3" i="4"/>
  <c r="A30" i="9"/>
  <c r="A29" i="9"/>
  <c r="A28" i="9"/>
  <c r="P41" i="4"/>
  <c r="P40" i="4"/>
  <c r="P39" i="4"/>
  <c r="P38" i="4"/>
  <c r="P37" i="4"/>
  <c r="Q37" i="4" s="1"/>
  <c r="P31" i="4"/>
  <c r="Q31" i="4" s="1"/>
  <c r="P35" i="4"/>
  <c r="P34" i="4"/>
  <c r="P33" i="4"/>
  <c r="P32" i="4"/>
  <c r="P29" i="4"/>
  <c r="P28" i="4"/>
  <c r="P27" i="4"/>
  <c r="P26" i="4"/>
  <c r="A230" i="9"/>
  <c r="A229" i="9"/>
  <c r="A228" i="9"/>
  <c r="A185" i="9"/>
  <c r="A186" i="9"/>
  <c r="A187" i="9"/>
  <c r="A188" i="9"/>
  <c r="A189" i="9"/>
  <c r="A190" i="9"/>
  <c r="A191" i="9"/>
  <c r="A192" i="9"/>
  <c r="A193" i="9"/>
  <c r="A194" i="9"/>
  <c r="A195" i="9"/>
  <c r="A196" i="9"/>
  <c r="A43" i="9"/>
  <c r="A42" i="9"/>
  <c r="A225" i="9"/>
  <c r="A64" i="9"/>
  <c r="A49" i="9"/>
  <c r="A305" i="9"/>
  <c r="A304" i="9"/>
  <c r="A303" i="9"/>
  <c r="A302" i="9"/>
  <c r="A301" i="9"/>
  <c r="A300" i="9"/>
  <c r="A299" i="9"/>
  <c r="A298" i="9"/>
  <c r="A297" i="9"/>
  <c r="A240" i="9"/>
  <c r="A239" i="9"/>
  <c r="A238" i="9"/>
  <c r="A236" i="9"/>
  <c r="A235" i="9"/>
  <c r="A234" i="9"/>
  <c r="A233" i="9"/>
  <c r="A232" i="9"/>
  <c r="A231" i="9"/>
  <c r="A227" i="9"/>
  <c r="A226" i="9"/>
  <c r="A224" i="9"/>
  <c r="A223" i="9"/>
  <c r="A222" i="9"/>
  <c r="A221" i="9"/>
  <c r="A220" i="9"/>
  <c r="A219" i="9"/>
  <c r="A218" i="9"/>
  <c r="A217" i="9"/>
  <c r="A216" i="9"/>
  <c r="A215" i="9"/>
  <c r="A214" i="9"/>
  <c r="A213" i="9"/>
  <c r="A212" i="9"/>
  <c r="A211" i="9"/>
  <c r="A210" i="9"/>
  <c r="A209" i="9"/>
  <c r="A207" i="9"/>
  <c r="A206" i="9"/>
  <c r="A205" i="9"/>
  <c r="A204" i="9"/>
  <c r="A203" i="9"/>
  <c r="A202" i="9"/>
  <c r="A201" i="9"/>
  <c r="A200" i="9"/>
  <c r="A199" i="9"/>
  <c r="A198" i="9"/>
  <c r="A197"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3" i="9"/>
  <c r="A62" i="9"/>
  <c r="A61" i="9"/>
  <c r="A60" i="9"/>
  <c r="A59" i="9"/>
  <c r="A58" i="9"/>
  <c r="A57" i="9"/>
  <c r="A56" i="9"/>
  <c r="A55" i="9"/>
  <c r="A54" i="9"/>
  <c r="A53" i="9"/>
  <c r="A52" i="9"/>
  <c r="A51" i="9"/>
  <c r="A50" i="9"/>
  <c r="A47" i="9"/>
  <c r="A46" i="9"/>
  <c r="A45" i="9"/>
  <c r="A44" i="9"/>
  <c r="A41" i="9"/>
  <c r="A40" i="9"/>
  <c r="A39" i="9"/>
  <c r="A38" i="9"/>
  <c r="A37" i="9"/>
  <c r="A36" i="9"/>
  <c r="A35" i="9"/>
  <c r="A33" i="9"/>
  <c r="A27" i="9"/>
  <c r="A26" i="9"/>
  <c r="A25" i="9"/>
  <c r="A24" i="9"/>
  <c r="A23" i="9"/>
  <c r="A22" i="9"/>
  <c r="A21" i="9"/>
  <c r="A20" i="9"/>
  <c r="A19" i="9"/>
  <c r="A18" i="9"/>
  <c r="A17" i="9"/>
  <c r="A16" i="9"/>
  <c r="A15" i="9"/>
  <c r="A14" i="9"/>
  <c r="A13" i="9"/>
  <c r="A12" i="9"/>
  <c r="A11" i="9"/>
  <c r="A10" i="9"/>
  <c r="A9" i="9"/>
  <c r="A8" i="9"/>
  <c r="A7" i="9"/>
  <c r="A6" i="9"/>
  <c r="A5" i="9"/>
  <c r="A4" i="9"/>
  <c r="A3" i="9"/>
  <c r="A2" i="9"/>
  <c r="AB29" i="5"/>
  <c r="B16" i="6"/>
  <c r="D11" i="4"/>
  <c r="B4" i="6"/>
  <c r="G4" i="6" s="1"/>
  <c r="H4" i="6" s="1"/>
  <c r="B5" i="6"/>
  <c r="G5" i="6" s="1"/>
  <c r="H5" i="6" s="1"/>
  <c r="B18" i="6"/>
  <c r="B51" i="6"/>
  <c r="G51" i="6" s="1"/>
  <c r="B52" i="6"/>
  <c r="G52" i="6" s="1"/>
  <c r="B6" i="6"/>
  <c r="G6" i="6" s="1"/>
  <c r="B9" i="6"/>
  <c r="G9" i="6" s="1"/>
  <c r="H9" i="6" s="1"/>
  <c r="B8" i="6"/>
  <c r="G8" i="6" s="1"/>
  <c r="H8" i="6" s="1"/>
  <c r="B7" i="6"/>
  <c r="G7" i="6" s="1"/>
  <c r="H7" i="6" s="1"/>
  <c r="B13" i="6"/>
  <c r="G13" i="6" s="1"/>
  <c r="H13" i="6" s="1"/>
  <c r="B12" i="6"/>
  <c r="G12" i="6" s="1"/>
  <c r="H12" i="6" s="1"/>
  <c r="G61" i="6"/>
  <c r="B61" i="6" s="1"/>
  <c r="B11" i="6"/>
  <c r="G11" i="6" s="1"/>
  <c r="H11" i="6" s="1"/>
  <c r="B10" i="6"/>
  <c r="G10" i="6"/>
  <c r="H10" i="6" s="1"/>
  <c r="A5" i="4"/>
  <c r="B60" i="6"/>
  <c r="G60" i="6" s="1"/>
  <c r="B59" i="6"/>
  <c r="G59" i="6" s="1"/>
  <c r="B58" i="6"/>
  <c r="G58" i="6" s="1"/>
  <c r="B56" i="6"/>
  <c r="G56" i="6" s="1"/>
  <c r="B55" i="6"/>
  <c r="G55" i="6" s="1"/>
  <c r="B54" i="6"/>
  <c r="G54" i="6" s="1"/>
  <c r="B53" i="6"/>
  <c r="G53" i="6" s="1"/>
  <c r="B50" i="6"/>
  <c r="G50" i="6" s="1"/>
  <c r="H14" i="6"/>
  <c r="H61" i="4"/>
  <c r="B86" i="4"/>
  <c r="F23" i="6"/>
  <c r="AB12" i="5"/>
  <c r="X23" i="5"/>
  <c r="B23" i="6" l="1"/>
  <c r="B48" i="6" s="1"/>
  <c r="B21" i="6"/>
  <c r="B31" i="6" s="1"/>
  <c r="F21" i="6"/>
  <c r="B20" i="6"/>
  <c r="B35" i="6" s="1"/>
  <c r="G23" i="6"/>
  <c r="H23" i="6" s="1"/>
  <c r="D23" i="6" s="1"/>
  <c r="F20" i="6"/>
  <c r="F22" i="6"/>
  <c r="G22" i="6"/>
  <c r="G18" i="6"/>
  <c r="H18" i="6" s="1"/>
  <c r="G16" i="6"/>
  <c r="H16" i="6" s="1"/>
  <c r="D16" i="6" s="1"/>
  <c r="AB28" i="5"/>
  <c r="A45" i="2"/>
  <c r="A11" i="2"/>
  <c r="J28" i="6"/>
  <c r="A34" i="2"/>
  <c r="A42" i="2"/>
  <c r="B75" i="4"/>
  <c r="A54" i="6" s="1"/>
  <c r="B4" i="3"/>
  <c r="A46" i="2"/>
  <c r="A6" i="2"/>
  <c r="G4" i="5"/>
  <c r="I27" i="6"/>
  <c r="A58" i="2"/>
  <c r="J63" i="6"/>
  <c r="J58" i="6"/>
  <c r="B16" i="4"/>
  <c r="A8" i="6" s="1"/>
  <c r="A48" i="2"/>
  <c r="A10" i="2"/>
  <c r="J31" i="6"/>
  <c r="C7" i="3"/>
  <c r="A24" i="2"/>
  <c r="A14" i="2"/>
  <c r="A16" i="2"/>
  <c r="B41" i="4"/>
  <c r="A28" i="6" s="1"/>
  <c r="B77" i="4"/>
  <c r="A55" i="6" s="1"/>
  <c r="A62" i="2"/>
  <c r="I45" i="6"/>
  <c r="J40" i="6"/>
  <c r="I65" i="6"/>
  <c r="I68" i="4"/>
  <c r="H68" i="4"/>
  <c r="B85" i="4"/>
  <c r="A60" i="6" s="1"/>
  <c r="A2" i="2"/>
  <c r="I35" i="6"/>
  <c r="A1" i="7"/>
  <c r="D3" i="6"/>
  <c r="A26" i="2"/>
  <c r="I48" i="6"/>
  <c r="A41" i="2"/>
  <c r="B19" i="4"/>
  <c r="A32" i="2"/>
  <c r="C8" i="3"/>
  <c r="A39" i="2"/>
  <c r="B14" i="4"/>
  <c r="A12" i="2"/>
  <c r="J60" i="6"/>
  <c r="J20" i="6"/>
  <c r="A23" i="2"/>
  <c r="J65" i="6"/>
  <c r="B2" i="3"/>
  <c r="J6" i="6"/>
  <c r="C4" i="3"/>
  <c r="A8" i="2"/>
  <c r="J18" i="6"/>
  <c r="B4" i="4"/>
  <c r="A49" i="2"/>
  <c r="A64" i="2"/>
  <c r="A30" i="2"/>
  <c r="A61" i="2"/>
  <c r="A55" i="2"/>
  <c r="A70" i="2"/>
  <c r="F4" i="8"/>
  <c r="A9" i="2"/>
  <c r="A21" i="2"/>
  <c r="B9" i="4"/>
  <c r="A5" i="6" s="1"/>
  <c r="A17" i="2"/>
  <c r="B49" i="4"/>
  <c r="A34" i="6" s="1"/>
  <c r="B81" i="4"/>
  <c r="A58" i="6" s="1"/>
  <c r="B71" i="4"/>
  <c r="A51" i="6" s="1"/>
  <c r="B79" i="4"/>
  <c r="A56" i="6" s="1"/>
  <c r="J10" i="6"/>
  <c r="I4" i="5"/>
  <c r="I21" i="6"/>
  <c r="C21" i="3"/>
  <c r="N4" i="5"/>
  <c r="J47" i="6"/>
  <c r="I31" i="6"/>
  <c r="J30" i="6"/>
  <c r="I59" i="6"/>
  <c r="C22" i="3"/>
  <c r="I17" i="6"/>
  <c r="J15" i="6"/>
  <c r="J43" i="6"/>
  <c r="I26" i="6"/>
  <c r="I47" i="6"/>
  <c r="G4" i="8"/>
  <c r="B40" i="4"/>
  <c r="B58" i="4" s="1"/>
  <c r="A42" i="6" s="1"/>
  <c r="I66" i="6"/>
  <c r="C20" i="3"/>
  <c r="C24" i="3"/>
  <c r="I28" i="6"/>
  <c r="J16" i="6"/>
  <c r="A1" i="8"/>
  <c r="G25" i="4"/>
  <c r="G43" i="4" s="1"/>
  <c r="I54" i="6"/>
  <c r="J25" i="6"/>
  <c r="J23" i="6"/>
  <c r="C30" i="3"/>
  <c r="I41" i="6"/>
  <c r="B73" i="4"/>
  <c r="A53" i="6" s="1"/>
  <c r="J11" i="6"/>
  <c r="D4" i="8"/>
  <c r="B8" i="4"/>
  <c r="A4" i="6" s="1"/>
  <c r="C29" i="3"/>
  <c r="G3" i="5"/>
  <c r="A1" i="6"/>
  <c r="I9" i="6"/>
  <c r="I16" i="6"/>
  <c r="K4" i="5"/>
  <c r="Q4" i="5"/>
  <c r="D4" i="5"/>
  <c r="J41" i="6"/>
  <c r="J52" i="6"/>
  <c r="J55" i="6"/>
  <c r="C3" i="6"/>
  <c r="J8" i="6"/>
  <c r="H4" i="5"/>
  <c r="J4" i="5"/>
  <c r="C14" i="3"/>
  <c r="I50" i="6"/>
  <c r="I32" i="6"/>
  <c r="B13" i="4"/>
  <c r="C18" i="3"/>
  <c r="J9" i="6"/>
  <c r="J61" i="6"/>
  <c r="I15" i="6"/>
  <c r="D1" i="6"/>
  <c r="I18" i="6"/>
  <c r="B55" i="4"/>
  <c r="A39" i="6" s="1"/>
  <c r="B43" i="4"/>
  <c r="A29" i="6" s="1"/>
  <c r="B61" i="4"/>
  <c r="A44" i="6" s="1"/>
  <c r="J59" i="6"/>
  <c r="C15" i="3"/>
  <c r="J2" i="5"/>
  <c r="C19" i="3"/>
  <c r="B1001" i="7"/>
  <c r="B67" i="4"/>
  <c r="C4" i="5"/>
  <c r="I30" i="6"/>
  <c r="A75" i="2"/>
  <c r="P4" i="5"/>
  <c r="B10" i="4"/>
  <c r="A6" i="6" s="1"/>
  <c r="J32" i="6"/>
  <c r="C16" i="3"/>
  <c r="C23" i="3"/>
  <c r="I40" i="6"/>
  <c r="J36" i="6"/>
  <c r="I4" i="6"/>
  <c r="A4" i="8"/>
  <c r="A87" i="4"/>
  <c r="I58" i="6"/>
  <c r="B27" i="4"/>
  <c r="B33" i="4" s="1"/>
  <c r="A21" i="6" s="1"/>
  <c r="C6" i="3"/>
  <c r="J7" i="6"/>
  <c r="I4" i="4"/>
  <c r="B3" i="5"/>
  <c r="J50" i="6"/>
  <c r="C17" i="3"/>
  <c r="C3" i="3"/>
  <c r="C9" i="3"/>
  <c r="A38" i="2"/>
  <c r="B5" i="3"/>
  <c r="B9" i="3"/>
  <c r="B13" i="3"/>
  <c r="B17" i="3"/>
  <c r="B21" i="3"/>
  <c r="B25" i="3"/>
  <c r="B29" i="3"/>
  <c r="B10" i="3"/>
  <c r="B14" i="3"/>
  <c r="B18" i="3"/>
  <c r="B26" i="3"/>
  <c r="B11" i="3"/>
  <c r="B19" i="3"/>
  <c r="B27" i="3"/>
  <c r="B6" i="3"/>
  <c r="B7" i="3"/>
  <c r="B8" i="3"/>
  <c r="B12" i="3"/>
  <c r="B16" i="3"/>
  <c r="B20" i="3"/>
  <c r="B24" i="3"/>
  <c r="B28" i="3"/>
  <c r="B22" i="3"/>
  <c r="B30" i="3"/>
  <c r="B15" i="3"/>
  <c r="B23" i="3"/>
  <c r="V24" i="5"/>
  <c r="X24" i="5" s="1"/>
  <c r="V18" i="5"/>
  <c r="R18" i="5" s="1"/>
  <c r="V14" i="5"/>
  <c r="R14" i="5" s="1"/>
  <c r="V10" i="5"/>
  <c r="AB20" i="5"/>
  <c r="R23" i="5"/>
  <c r="R7" i="5"/>
  <c r="R21" i="5"/>
  <c r="X21" i="5"/>
  <c r="R13" i="5"/>
  <c r="X13" i="5"/>
  <c r="X5" i="5"/>
  <c r="R5" i="5"/>
  <c r="X28" i="5"/>
  <c r="X7" i="5"/>
  <c r="R12" i="5"/>
  <c r="R20" i="5"/>
  <c r="X20" i="5"/>
  <c r="X12" i="5"/>
  <c r="X17" i="5"/>
  <c r="R25" i="5"/>
  <c r="X9" i="5"/>
  <c r="R9" i="5"/>
  <c r="X25" i="5"/>
  <c r="R28" i="5"/>
  <c r="R19" i="5"/>
  <c r="X27" i="5"/>
  <c r="X11" i="5"/>
  <c r="X19" i="5"/>
  <c r="R27" i="5"/>
  <c r="R24" i="5"/>
  <c r="R22" i="5"/>
  <c r="X22" i="5"/>
  <c r="X16" i="5"/>
  <c r="R16" i="5"/>
  <c r="X14" i="5"/>
  <c r="R10" i="5"/>
  <c r="X10" i="5"/>
  <c r="R8" i="5"/>
  <c r="X8" i="5"/>
  <c r="X6" i="5"/>
  <c r="R6" i="5"/>
  <c r="R17" i="5"/>
  <c r="AB16" i="5"/>
  <c r="AB14" i="5"/>
  <c r="AB10" i="5"/>
  <c r="AB8" i="5"/>
  <c r="AB6" i="5"/>
  <c r="AB26" i="5"/>
  <c r="AB24" i="5"/>
  <c r="AB22" i="5"/>
  <c r="AB18" i="5"/>
  <c r="X26" i="5"/>
  <c r="R26" i="5"/>
  <c r="X15" i="5"/>
  <c r="D12" i="6"/>
  <c r="D9" i="6"/>
  <c r="B83" i="4"/>
  <c r="A59" i="6" s="1"/>
  <c r="B31" i="4"/>
  <c r="A19" i="6" s="1"/>
  <c r="B69" i="4"/>
  <c r="A50" i="6" s="1"/>
  <c r="D10" i="6"/>
  <c r="D13" i="6"/>
  <c r="D7" i="6"/>
  <c r="D5" i="6"/>
  <c r="D11" i="6"/>
  <c r="D8" i="6"/>
  <c r="D4" i="6"/>
  <c r="D18" i="6"/>
  <c r="B17" i="4"/>
  <c r="A9" i="6" s="1"/>
  <c r="I37" i="6"/>
  <c r="I63" i="6"/>
  <c r="B24" i="4"/>
  <c r="C25" i="3"/>
  <c r="A3" i="6"/>
  <c r="A66" i="2"/>
  <c r="B4" i="8"/>
  <c r="J4" i="6"/>
  <c r="A52" i="2"/>
  <c r="C5" i="3"/>
  <c r="I56" i="6"/>
  <c r="A33" i="2"/>
  <c r="C12" i="3"/>
  <c r="I61" i="6"/>
  <c r="A13" i="2"/>
  <c r="E4" i="8"/>
  <c r="B68" i="4"/>
  <c r="A49" i="6" s="1"/>
  <c r="B29" i="4"/>
  <c r="B39" i="4"/>
  <c r="J13" i="6"/>
  <c r="A72" i="2"/>
  <c r="B12" i="4"/>
  <c r="A19" i="2"/>
  <c r="I7" i="6"/>
  <c r="B3" i="6"/>
  <c r="I33" i="6"/>
  <c r="B25" i="4"/>
  <c r="A14" i="6" s="1"/>
  <c r="M4" i="5"/>
  <c r="J56" i="6"/>
  <c r="J26" i="6"/>
  <c r="J5" i="6"/>
  <c r="B5" i="7"/>
  <c r="B18" i="4"/>
  <c r="A10" i="6" s="1"/>
  <c r="B20" i="4"/>
  <c r="A11" i="6" s="1"/>
  <c r="C4" i="8"/>
  <c r="D2" i="4"/>
  <c r="I52" i="6"/>
  <c r="A4" i="5"/>
  <c r="C5" i="7"/>
  <c r="A25" i="2"/>
  <c r="A71" i="2"/>
  <c r="A37" i="2"/>
  <c r="J37" i="6"/>
  <c r="D25" i="4"/>
  <c r="A68" i="2"/>
  <c r="A18" i="2"/>
  <c r="J53" i="6"/>
  <c r="A31" i="2"/>
  <c r="A36" i="2"/>
  <c r="A29" i="2"/>
  <c r="B22" i="4"/>
  <c r="A13" i="6" s="1"/>
  <c r="J42" i="6"/>
  <c r="H4" i="8"/>
  <c r="I12" i="6"/>
  <c r="G17" i="6"/>
  <c r="H17" i="6" s="1"/>
  <c r="F61" i="6"/>
  <c r="F6" i="6"/>
  <c r="H6" i="6" s="1"/>
  <c r="B38" i="4"/>
  <c r="I22" i="6"/>
  <c r="A43" i="2"/>
  <c r="E4" i="5"/>
  <c r="A3" i="2"/>
  <c r="A50" i="2"/>
  <c r="F27" i="6"/>
  <c r="I46" i="6"/>
  <c r="J22" i="6"/>
  <c r="A63" i="2"/>
  <c r="A40" i="2"/>
  <c r="I51" i="6"/>
  <c r="I11" i="6"/>
  <c r="A4" i="2"/>
  <c r="A57" i="2"/>
  <c r="I64" i="6"/>
  <c r="B2" i="5"/>
  <c r="I23" i="6"/>
  <c r="A73" i="2"/>
  <c r="J33" i="6"/>
  <c r="A20" i="2"/>
  <c r="B6" i="4"/>
  <c r="F4" i="5"/>
  <c r="L64" i="6"/>
  <c r="L62" i="6"/>
  <c r="I62" i="6"/>
  <c r="J62" i="6"/>
  <c r="L65" i="6"/>
  <c r="L63" i="6"/>
  <c r="A51" i="2"/>
  <c r="B21" i="4"/>
  <c r="A12" i="6" s="1"/>
  <c r="C26" i="3"/>
  <c r="A7" i="2"/>
  <c r="A59" i="2"/>
  <c r="I42" i="6"/>
  <c r="I53" i="6"/>
  <c r="C13" i="3"/>
  <c r="I20" i="6"/>
  <c r="I38" i="6"/>
  <c r="J54" i="6"/>
  <c r="I25" i="6"/>
  <c r="J35" i="6"/>
  <c r="I43" i="6"/>
  <c r="I36" i="6"/>
  <c r="C28" i="3"/>
  <c r="A60" i="2"/>
  <c r="I5" i="6"/>
  <c r="L4" i="5"/>
  <c r="A27" i="2"/>
  <c r="O4" i="5"/>
  <c r="B3" i="3"/>
  <c r="B26" i="4"/>
  <c r="I10" i="6"/>
  <c r="B28" i="4"/>
  <c r="J17" i="6"/>
  <c r="J45" i="6"/>
  <c r="A65" i="2"/>
  <c r="I60" i="6"/>
  <c r="J27" i="6"/>
  <c r="A54" i="2"/>
  <c r="J46" i="6"/>
  <c r="J21" i="6"/>
  <c r="A15" i="2"/>
  <c r="C11" i="3"/>
  <c r="J12" i="6"/>
  <c r="B49" i="1"/>
  <c r="B15" i="4"/>
  <c r="A7" i="6" s="1"/>
  <c r="J51" i="6"/>
  <c r="B7" i="4"/>
  <c r="A44" i="2"/>
  <c r="I4" i="8"/>
  <c r="C10" i="3"/>
  <c r="C2" i="3"/>
  <c r="J64" i="6"/>
  <c r="J48" i="6"/>
  <c r="I55" i="6"/>
  <c r="C27" i="3"/>
  <c r="A56" i="2"/>
  <c r="B4" i="5"/>
  <c r="D5" i="7"/>
  <c r="A28" i="2"/>
  <c r="B31" i="3"/>
  <c r="I8" i="6"/>
  <c r="I6" i="6"/>
  <c r="A53" i="2"/>
  <c r="I13" i="6"/>
  <c r="A1" i="2"/>
  <c r="J38" i="6"/>
  <c r="B37" i="4"/>
  <c r="A24" i="6" s="1"/>
  <c r="G15" i="6"/>
  <c r="H15" i="6" s="1"/>
  <c r="T28" i="5"/>
  <c r="T26" i="5"/>
  <c r="T24" i="5"/>
  <c r="T20" i="5"/>
  <c r="T27" i="5"/>
  <c r="T25" i="5"/>
  <c r="T19" i="5"/>
  <c r="T17" i="5"/>
  <c r="S28" i="5"/>
  <c r="S14" i="5"/>
  <c r="T18" i="5"/>
  <c r="S6" i="5"/>
  <c r="T7" i="5"/>
  <c r="S23" i="5"/>
  <c r="S21" i="5"/>
  <c r="S8" i="5"/>
  <c r="S5" i="5"/>
  <c r="T12" i="5"/>
  <c r="S12" i="5"/>
  <c r="S16" i="5"/>
  <c r="T11" i="5"/>
  <c r="T6" i="5"/>
  <c r="S7" i="5"/>
  <c r="S26" i="5"/>
  <c r="T22" i="5"/>
  <c r="T13" i="5"/>
  <c r="S20" i="5"/>
  <c r="T21" i="5"/>
  <c r="T14" i="5"/>
  <c r="S27" i="5"/>
  <c r="T23" i="5"/>
  <c r="T16" i="5"/>
  <c r="S10" i="5"/>
  <c r="S15" i="5"/>
  <c r="T10" i="5"/>
  <c r="T8" i="5"/>
  <c r="S22" i="5"/>
  <c r="S13" i="5"/>
  <c r="S19" i="5"/>
  <c r="T5" i="5"/>
  <c r="S18" i="5"/>
  <c r="S11" i="5"/>
  <c r="S9" i="5"/>
  <c r="T15" i="5"/>
  <c r="S24" i="5"/>
  <c r="S25" i="5"/>
  <c r="S17" i="5"/>
  <c r="T9" i="5"/>
  <c r="C4" i="6" l="1"/>
  <c r="C12" i="6"/>
  <c r="C9" i="6"/>
  <c r="B43" i="6"/>
  <c r="B38" i="6"/>
  <c r="B33" i="6"/>
  <c r="B28" i="6"/>
  <c r="C13" i="6"/>
  <c r="C7" i="6"/>
  <c r="C8" i="6"/>
  <c r="C11" i="6"/>
  <c r="C10" i="6"/>
  <c r="C5" i="6"/>
  <c r="B45" i="6"/>
  <c r="G20" i="6"/>
  <c r="H20" i="6" s="1"/>
  <c r="B25" i="6"/>
  <c r="F25" i="6"/>
  <c r="B40" i="6"/>
  <c r="G40" i="6" s="1"/>
  <c r="F26" i="6"/>
  <c r="F36" i="6" s="1"/>
  <c r="B30" i="6"/>
  <c r="B41" i="6"/>
  <c r="G41" i="6" s="1"/>
  <c r="G21" i="6"/>
  <c r="H21" i="6" s="1"/>
  <c r="B26" i="6"/>
  <c r="B36" i="6"/>
  <c r="B46" i="6"/>
  <c r="G46" i="6" s="1"/>
  <c r="G31" i="6"/>
  <c r="H22" i="6"/>
  <c r="D22" i="6" s="1"/>
  <c r="G47" i="6"/>
  <c r="G42" i="6"/>
  <c r="G26" i="6"/>
  <c r="K65" i="6"/>
  <c r="C65" i="6" s="1"/>
  <c r="G27" i="6"/>
  <c r="G32" i="6"/>
  <c r="G45" i="6"/>
  <c r="G43" i="6"/>
  <c r="G38" i="6"/>
  <c r="G35" i="6"/>
  <c r="G28" i="6"/>
  <c r="G33" i="6"/>
  <c r="G37" i="6"/>
  <c r="G25" i="6"/>
  <c r="G30" i="6"/>
  <c r="G48" i="6"/>
  <c r="F28" i="6"/>
  <c r="C23" i="6"/>
  <c r="C18" i="6"/>
  <c r="C16" i="6"/>
  <c r="B53" i="4"/>
  <c r="A38" i="6" s="1"/>
  <c r="B47" i="4"/>
  <c r="A33" i="6" s="1"/>
  <c r="B65" i="4"/>
  <c r="A48" i="6" s="1"/>
  <c r="B59" i="4"/>
  <c r="A43" i="6" s="1"/>
  <c r="G55" i="4"/>
  <c r="G49" i="4"/>
  <c r="G31" i="4"/>
  <c r="G61" i="4"/>
  <c r="G68" i="4"/>
  <c r="G37" i="4"/>
  <c r="A27" i="6"/>
  <c r="B64" i="4"/>
  <c r="A47" i="6" s="1"/>
  <c r="B46" i="4"/>
  <c r="A32" i="6" s="1"/>
  <c r="B52" i="4"/>
  <c r="A37" i="6" s="1"/>
  <c r="X18" i="5"/>
  <c r="A16" i="6"/>
  <c r="B32" i="4"/>
  <c r="A20" i="6" s="1"/>
  <c r="A15" i="6"/>
  <c r="H27" i="6"/>
  <c r="F32" i="6"/>
  <c r="F47" i="6"/>
  <c r="H47" i="6" s="1"/>
  <c r="F37" i="6"/>
  <c r="H37" i="6" s="1"/>
  <c r="F64" i="6"/>
  <c r="F42" i="6"/>
  <c r="H42" i="6" s="1"/>
  <c r="C2" i="6"/>
  <c r="H61" i="6"/>
  <c r="D37" i="4"/>
  <c r="D43" i="4"/>
  <c r="D61" i="4"/>
  <c r="D55" i="4"/>
  <c r="D68" i="4"/>
  <c r="D31" i="4"/>
  <c r="D49" i="4"/>
  <c r="G36" i="6" s="1"/>
  <c r="A18" i="6"/>
  <c r="B35" i="4"/>
  <c r="A23" i="6" s="1"/>
  <c r="D17" i="6"/>
  <c r="K64" i="6"/>
  <c r="C64" i="6" s="1"/>
  <c r="C17" i="6"/>
  <c r="D15" i="6"/>
  <c r="C15" i="6"/>
  <c r="A17" i="6"/>
  <c r="B34" i="4"/>
  <c r="A22" i="6" s="1"/>
  <c r="B44" i="4"/>
  <c r="A30" i="6" s="1"/>
  <c r="B56" i="4"/>
  <c r="A40" i="6" s="1"/>
  <c r="B50" i="4"/>
  <c r="A35" i="6" s="1"/>
  <c r="B62" i="4"/>
  <c r="A45" i="6" s="1"/>
  <c r="A25" i="6"/>
  <c r="D6" i="6"/>
  <c r="C6" i="6"/>
  <c r="B51" i="4"/>
  <c r="A36" i="6" s="1"/>
  <c r="A26" i="6"/>
  <c r="B45" i="4"/>
  <c r="A31" i="6" s="1"/>
  <c r="B57" i="4"/>
  <c r="A41" i="6" s="1"/>
  <c r="B63" i="4"/>
  <c r="A46" i="6" s="1"/>
  <c r="F50" i="6"/>
  <c r="H25" i="6" l="1"/>
  <c r="F63" i="6"/>
  <c r="H41" i="6"/>
  <c r="C41" i="6" s="1"/>
  <c r="H36" i="6"/>
  <c r="C36" i="6" s="1"/>
  <c r="H26" i="6"/>
  <c r="C26" i="6" s="1"/>
  <c r="F41" i="6"/>
  <c r="D20" i="6"/>
  <c r="K62" i="6"/>
  <c r="C62" i="6" s="1"/>
  <c r="F45" i="6"/>
  <c r="H45" i="6" s="1"/>
  <c r="F62" i="6"/>
  <c r="B2" i="6" s="1"/>
  <c r="F40" i="6"/>
  <c r="H40" i="6" s="1"/>
  <c r="D40" i="6" s="1"/>
  <c r="F35" i="6"/>
  <c r="H35" i="6" s="1"/>
  <c r="F30" i="6"/>
  <c r="H30" i="6" s="1"/>
  <c r="F46" i="6"/>
  <c r="H46" i="6" s="1"/>
  <c r="F31" i="6"/>
  <c r="H31" i="6" s="1"/>
  <c r="D31" i="6" s="1"/>
  <c r="C20" i="6"/>
  <c r="D21" i="6"/>
  <c r="C21" i="6"/>
  <c r="K63" i="6"/>
  <c r="H32" i="6"/>
  <c r="C32" i="6" s="1"/>
  <c r="C22" i="6"/>
  <c r="D41" i="6"/>
  <c r="F38" i="6"/>
  <c r="H38" i="6" s="1"/>
  <c r="F43" i="6"/>
  <c r="H43" i="6" s="1"/>
  <c r="H28" i="6"/>
  <c r="F65" i="6"/>
  <c r="F33" i="6"/>
  <c r="H33" i="6" s="1"/>
  <c r="F48" i="6"/>
  <c r="H48" i="6" s="1"/>
  <c r="F66" i="6"/>
  <c r="C66" i="6" s="1"/>
  <c r="C42" i="6"/>
  <c r="D42" i="6"/>
  <c r="C27" i="6"/>
  <c r="D27" i="6"/>
  <c r="F56" i="6"/>
  <c r="H56" i="6" s="1"/>
  <c r="F59" i="6"/>
  <c r="H59" i="6" s="1"/>
  <c r="F54" i="6"/>
  <c r="H54" i="6" s="1"/>
  <c r="C54" i="6" s="1"/>
  <c r="F51" i="6"/>
  <c r="F55" i="6"/>
  <c r="H55" i="6" s="1"/>
  <c r="F60" i="6"/>
  <c r="H60" i="6" s="1"/>
  <c r="F58" i="6"/>
  <c r="H58" i="6" s="1"/>
  <c r="F53" i="6"/>
  <c r="H53" i="6" s="1"/>
  <c r="H50" i="6"/>
  <c r="C61" i="6"/>
  <c r="D61" i="6"/>
  <c r="C37" i="6"/>
  <c r="D37" i="6"/>
  <c r="D47" i="6"/>
  <c r="C47" i="6"/>
  <c r="D36" i="6" l="1"/>
  <c r="D25" i="6"/>
  <c r="C25" i="6"/>
  <c r="D35" i="6"/>
  <c r="C35" i="6"/>
  <c r="D26" i="6"/>
  <c r="D32" i="6"/>
  <c r="C30" i="6"/>
  <c r="D30" i="6"/>
  <c r="C45" i="6"/>
  <c r="D45" i="6"/>
  <c r="C40" i="6"/>
  <c r="C46" i="6"/>
  <c r="D46" i="6"/>
  <c r="C31" i="6"/>
  <c r="C28" i="6"/>
  <c r="D28" i="6"/>
  <c r="C48" i="6"/>
  <c r="D48" i="6"/>
  <c r="C43" i="6"/>
  <c r="D43" i="6"/>
  <c r="D33" i="6"/>
  <c r="C33" i="6"/>
  <c r="C38" i="6"/>
  <c r="D38" i="6"/>
  <c r="G64" i="6"/>
  <c r="H64" i="6" s="1"/>
  <c r="D64" i="6" s="1"/>
  <c r="G65" i="6"/>
  <c r="H65" i="6" s="1"/>
  <c r="D65" i="6" s="1"/>
  <c r="G62" i="6"/>
  <c r="H62" i="6" s="1"/>
  <c r="D62" i="6" s="1"/>
  <c r="G63" i="6"/>
  <c r="H63" i="6" s="1"/>
  <c r="D63" i="6" s="1"/>
  <c r="C56" i="6"/>
  <c r="D56" i="6"/>
  <c r="D58" i="6"/>
  <c r="C58" i="6"/>
  <c r="D54" i="6"/>
  <c r="C50" i="6"/>
  <c r="D50" i="6"/>
  <c r="D60" i="6"/>
  <c r="C60" i="6"/>
  <c r="D59" i="6"/>
  <c r="C59" i="6"/>
  <c r="D55" i="6"/>
  <c r="C55" i="6"/>
  <c r="C53" i="6"/>
  <c r="D53" i="6"/>
  <c r="H51" i="6"/>
  <c r="F52" i="6"/>
  <c r="H52" i="6" s="1"/>
  <c r="C63" i="6" l="1"/>
  <c r="G66" i="6"/>
  <c r="H66" i="6" s="1"/>
  <c r="H67" i="6" s="1"/>
  <c r="D2" i="6" s="1"/>
  <c r="D52" i="6"/>
  <c r="C52" i="6"/>
  <c r="D51" i="6"/>
  <c r="C5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color indexed="81"/>
            <rFont val="ＭＳ Ｐゴシック"/>
            <family val="3"/>
            <charset val="128"/>
          </rPr>
          <t>location number in language list</t>
        </r>
      </text>
    </comment>
    <comment ref="P9" authorId="0" shapeId="0" xr:uid="{00000000-0006-0000-0300-000002000000}">
      <text>
        <r>
          <rPr>
            <sz val="9"/>
            <color indexed="81"/>
            <rFont val="ＭＳ Ｐゴシック"/>
            <family val="3"/>
            <charset val="128"/>
          </rPr>
          <t>list for Validation in D9</t>
        </r>
      </text>
    </comment>
    <comment ref="P26" authorId="0" shapeId="0" xr:uid="{00000000-0006-0000-0300-000003000000}">
      <text>
        <r>
          <rPr>
            <sz val="9"/>
            <color indexed="81"/>
            <rFont val="ＭＳ Ｐゴシック"/>
            <family val="3"/>
            <charset val="128"/>
          </rPr>
          <t>condition for answer Q3 and later</t>
        </r>
      </text>
    </comment>
    <comment ref="Q31" authorId="0" shapeId="0" xr:uid="{00000000-0006-0000-0300-000004000000}">
      <text>
        <r>
          <rPr>
            <sz val="9"/>
            <color indexed="81"/>
            <rFont val="ＭＳ Ｐゴシック"/>
            <family val="3"/>
            <charset val="128"/>
          </rPr>
          <t>condition for answer</t>
        </r>
      </text>
    </comment>
    <comment ref="P32" authorId="0" shapeId="0" xr:uid="{00000000-0006-0000-0300-000005000000}">
      <text>
        <r>
          <rPr>
            <sz val="9"/>
            <color indexed="81"/>
            <rFont val="ＭＳ Ｐゴシック"/>
            <family val="3"/>
            <charset val="128"/>
          </rPr>
          <t>condition for answer Q3 and later</t>
        </r>
      </text>
    </comment>
    <comment ref="Q37" authorId="0" shapeId="0" xr:uid="{00000000-0006-0000-0300-000006000000}">
      <text>
        <r>
          <rPr>
            <sz val="9"/>
            <color indexed="81"/>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color indexed="81"/>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5" authorId="0" shapeId="0" xr:uid="{00000000-0006-0000-0500-000001000000}">
      <text>
        <r>
          <rPr>
            <b/>
            <sz val="9"/>
            <color indexed="81"/>
            <rFont val="Tahoma"/>
            <family val="2"/>
          </rPr>
          <t>John Plyler:</t>
        </r>
        <r>
          <rPr>
            <sz val="9"/>
            <color indexed="81"/>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l</author>
  </authors>
  <commentList>
    <comment ref="J152" authorId="0" shapeId="0" xr:uid="{00000000-0006-0000-0800-000001000000}">
      <text>
        <r>
          <rPr>
            <sz val="9"/>
            <color indexed="81"/>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 ref="K312" authorId="1" shapeId="0" xr:uid="{00000000-0006-0000-0800-000002000000}">
      <text>
        <r>
          <rPr>
            <b/>
            <sz val="9"/>
            <color indexed="81"/>
            <rFont val="Tahoma"/>
            <charset val="1"/>
          </rPr>
          <t>l:</t>
        </r>
        <r>
          <rPr>
            <sz val="9"/>
            <color indexed="81"/>
            <rFont val="Tahoma"/>
            <charset val="1"/>
          </rPr>
          <t xml:space="preserve">
Spelling mistake. "Si" should be replaced by "Sí" here and in similar cases.</t>
        </r>
      </text>
    </comment>
  </commentList>
</comments>
</file>

<file path=xl/sharedStrings.xml><?xml version="1.0" encoding="utf-8"?>
<sst xmlns="http://schemas.openxmlformats.org/spreadsheetml/2006/main" count="22007" uniqueCount="15475">
  <si>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</si>
  <si>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</si>
  <si>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Tejing (Vietnam) Tungsten Co., Ltd.</t>
  </si>
  <si>
    <t>Changsha South Tantalum Niobium Co., Ltd.</t>
  </si>
  <si>
    <t>Hengyang King Xing Lifeng New Materials Co., Ltd.</t>
  </si>
  <si>
    <t>JiuJiang JinXin Nonferrous Metals Co., Ltd.</t>
  </si>
  <si>
    <t>The URL in the comment field</t>
    <phoneticPr fontId="28"/>
  </si>
  <si>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</si>
  <si>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</si>
  <si>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</si>
  <si>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</si>
  <si>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</si>
  <si>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</si>
  <si>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</si>
  <si>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</si>
  <si>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</si>
  <si>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</si>
  <si>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</si>
  <si>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</si>
  <si>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</si>
  <si>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</si>
  <si>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</si>
  <si>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</si>
  <si>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 Henan Zhongyuan Gold Smelter</t>
  </si>
  <si>
    <t>China's Shandong Gold Mining Co., Ltd</t>
  </si>
  <si>
    <t>Fujian Zijin mining stock company gold smelter</t>
  </si>
  <si>
    <t>Gold Mining in Shandong (Laizhou) Limited Company</t>
  </si>
  <si>
    <t>Henan Zhongyuan Gold Smelter of Zhongjin Gold Corporation Limited</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</si>
  <si>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</si>
  <si>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</si>
  <si>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</si>
  <si>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</si>
  <si>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</si>
  <si>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</si>
  <si>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</si>
  <si>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</si>
  <si>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</si>
  <si>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</si>
  <si>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</si>
  <si>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</si>
  <si>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</si>
  <si>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</si>
  <si>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Douluoshan Sapphire Rare Metal Co Ltd</t>
  </si>
  <si>
    <t>Brand IMLI</t>
  </si>
  <si>
    <t>China Yunnan Tin Co Ltd.</t>
  </si>
  <si>
    <t>ENAF</t>
  </si>
  <si>
    <t>GuangXi China Tin</t>
  </si>
  <si>
    <t>Huichang Shun Tin Kam Industries, Ltd.</t>
  </si>
  <si>
    <t>PT Indora Ermulti</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</si>
  <si>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</si>
  <si>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</si>
  <si>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</si>
  <si>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</si>
  <si>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</si>
  <si>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</si>
  <si>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</si>
  <si>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</si>
  <si>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</si>
  <si>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</si>
  <si>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</si>
  <si>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</si>
  <si>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</si>
  <si>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</si>
  <si>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</si>
  <si>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</si>
  <si>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Ohio Precious Metals, LLC</t>
  </si>
  <si>
    <t>Sumitomo Metal Mining Co., Ltd.</t>
  </si>
  <si>
    <t>CID002307</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</si>
  <si>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</si>
  <si>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</si>
  <si>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</si>
  <si>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</si>
  <si>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</si>
  <si>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</si>
  <si>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</si>
  <si>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</si>
  <si>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</si>
  <si>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</si>
  <si>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</si>
  <si>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</si>
  <si>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</si>
  <si>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</si>
  <si>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</si>
  <si>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</si>
  <si>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</si>
  <si>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</si>
  <si>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</si>
  <si>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</si>
  <si>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</si>
  <si>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</si>
  <si>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</si>
  <si>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</si>
  <si>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</si>
  <si>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</si>
  <si>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</si>
  <si>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</si>
  <si>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</si>
  <si>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</si>
  <si>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</si>
  <si>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</si>
  <si>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</si>
  <si>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</si>
  <si>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</si>
  <si>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</si>
  <si>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</si>
  <si>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</si>
  <si>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</si>
  <si>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</si>
  <si>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</si>
  <si>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</si>
  <si>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</si>
  <si>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Legislação de 2010 dos Estados unidos da América, decreto de Reforma e Proteção do Consumidor Dodd-Frank Wall Street, Secção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</si>
  <si>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</si>
  <si>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</si>
  <si>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</si>
  <si>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</si>
  <si>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</si>
  <si>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</si>
  <si>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</si>
  <si>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</si>
  <si>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</si>
  <si>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</si>
  <si>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</si>
  <si>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Zinn, Tantal, Wolfram, gold</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</si>
  <si>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</si>
  <si>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</si>
  <si>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</si>
  <si>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</si>
  <si>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</si>
  <si>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</si>
  <si>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</si>
  <si>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</si>
  <si>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</si>
  <si>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</si>
  <si>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</si>
  <si>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</si>
  <si>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</si>
  <si>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</si>
  <si>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</si>
  <si>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</si>
  <si>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</si>
  <si>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</si>
  <si>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</si>
  <si>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</si>
  <si>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</si>
  <si>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</si>
  <si>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</si>
  <si>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</si>
  <si>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</si>
  <si>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</si>
  <si>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</si>
  <si>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</si>
  <si>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</si>
  <si>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</si>
  <si>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</si>
  <si>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</si>
  <si>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</si>
  <si>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</si>
  <si>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</si>
  <si>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</si>
  <si>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</si>
  <si>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</si>
  <si>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</si>
  <si>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</si>
  <si>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</si>
  <si>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</si>
  <si>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</si>
  <si>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</si>
  <si>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</si>
  <si>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</si>
  <si>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</si>
  <si>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</si>
  <si>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</si>
  <si>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</si>
  <si>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</si>
  <si>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</si>
  <si>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</si>
  <si>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</si>
  <si>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</si>
  <si>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</si>
  <si>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</si>
  <si>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</si>
  <si>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</si>
  <si>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</si>
  <si>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</si>
  <si>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</si>
  <si>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</si>
  <si>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</si>
  <si>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</si>
  <si>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</si>
  <si>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</si>
  <si>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</si>
  <si>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</si>
  <si>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</si>
  <si>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Telefono - Autorizzatore (*):</t>
  </si>
  <si>
    <t>Data di validità (*):</t>
  </si>
  <si>
    <t>B. La vostra politica sulla fornitura di minerali di conflitto è  disponibile e accessibile a tutti sul vostro sito internet? (Nota: in caso di risposta affermativa, l'utente deve specificare l'URL nel campo commenti)</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</si>
  <si>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</si>
  <si>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</si>
  <si>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</si>
  <si>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</si>
  <si>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</si>
  <si>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</si>
  <si>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</si>
  <si>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</si>
  <si>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</si>
  <si>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</si>
  <si>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</si>
  <si>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 xml:space="preserve">Instrucciones para completar el Tab de Lista de fundidores. Proporcione las respuestas en INGLES solamente
 </t>
  </si>
  <si>
    <t>Nota: Las columnas con (*) son campos obligatorios.</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</si>
  <si>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</si>
  <si>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</si>
  <si>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</si>
  <si>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</si>
  <si>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</si>
  <si>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</si>
  <si>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</si>
  <si>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</si>
  <si>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</si>
  <si>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</si>
  <si>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</si>
  <si>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</si>
  <si>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</si>
  <si>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</si>
  <si>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</si>
  <si>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</si>
  <si>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</si>
  <si>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</si>
  <si>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</si>
  <si>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</si>
  <si>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</si>
  <si>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</si>
  <si>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O SEC não fornece uma defini9ção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</si>
  <si>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</si>
  <si>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</si>
  <si>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</si>
  <si>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</si>
  <si>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</si>
  <si>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</si>
  <si>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</si>
  <si>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</si>
  <si>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</si>
  <si>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</si>
  <si>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</si>
  <si>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</si>
  <si>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</si>
  <si>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</si>
  <si>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</si>
  <si>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</si>
  <si>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</si>
  <si>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</si>
  <si>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</si>
  <si>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</si>
  <si>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</si>
  <si>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Telefone do autorizador ou representante legal (*)</t>
  </si>
  <si>
    <t>Data de finalização (*):</t>
  </si>
  <si>
    <t>Responder às seguintes perguntas de 1-7 com base no âmbito da declaração acima indicada.</t>
  </si>
  <si>
    <t>Responder às seguintes Perguntas ao nível da Organização</t>
  </si>
  <si>
    <t>B. A sua política de fontes de minerais de conflito está publicamente disponível no website da Empresa? (Nota: Se sim, o utilizador deverá especificar o URL no Campo de Comentário).</t>
  </si>
  <si>
    <t>C. Exige que os seus fornecedores diretos estejam em conformidade com o DRC Livre de Conflitos?</t>
  </si>
  <si>
    <t>E. Implementou medidas de diligências devidas para fontes Livres de conflito?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</si>
  <si>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</si>
  <si>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</si>
  <si>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</si>
  <si>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</si>
  <si>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</si>
  <si>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</si>
  <si>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</si>
  <si>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</si>
  <si>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</si>
  <si>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</si>
  <si>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</si>
  <si>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</si>
  <si>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</si>
  <si>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</si>
  <si>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</si>
  <si>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</si>
  <si>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</si>
  <si>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</si>
  <si>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</si>
  <si>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</si>
  <si>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</si>
  <si>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</si>
  <si>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</si>
  <si>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</si>
  <si>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</si>
  <si>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</si>
  <si>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</si>
  <si>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</si>
  <si>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</si>
  <si>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</si>
  <si>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</si>
  <si>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</si>
  <si>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</si>
  <si>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</si>
  <si>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</si>
  <si>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</si>
  <si>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</si>
  <si>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B. Esta política esta públicamente disponible en tu website?  ( Nota: si existe; el usuario debe especificar el URL en el campo de comentario.)</t>
  </si>
  <si>
    <t xml:space="preserve">E. Has implementado medidas de diligencia sobre el cuidado para abastecimiento libre de conflicto? </t>
  </si>
  <si>
    <t>Si</t>
  </si>
  <si>
    <t>Desconocido</t>
  </si>
  <si>
    <t>Ninguno</t>
  </si>
  <si>
    <t>Nombres estándar del fundidor</t>
  </si>
  <si>
    <t xml:space="preserve">Localización de la fabrica de fundición: País </t>
  </si>
  <si>
    <t>País del fundidor (*)</t>
  </si>
  <si>
    <t>Calle del fundidor (*)</t>
  </si>
  <si>
    <t>Ciudad del fundidor(*)</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</si>
  <si>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</si>
  <si>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</si>
  <si>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</si>
  <si>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Loi Dodd-Frank des Etats-Unis d'Amérique de 2010 sur la Réforme  de Wall Street et la protection des consommateurs, Section 1502 ("Dodd-Frank")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</si>
  <si>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</si>
  <si>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</si>
  <si>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</si>
  <si>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</si>
  <si>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</si>
  <si>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</si>
  <si>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</si>
  <si>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</si>
  <si>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</si>
  <si>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</si>
  <si>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</si>
  <si>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</si>
  <si>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</si>
  <si>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</si>
  <si>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</si>
  <si>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</si>
  <si>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</si>
  <si>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</si>
  <si>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Instruções para completar as sete questões relativas às diligências devidas (linhas 24-65). Fornecer comentários apenas em Inglês.</t>
  </si>
  <si>
    <t>Algumas empresas podem querer documentar a reposta "Não", o que deverá ser feito no campo para comentários.</t>
  </si>
  <si>
    <t>Fornecer os comentários necessários no campo para comentários de forma a clarificar a suas respostas.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</si>
  <si>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</si>
  <si>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Instruções para completar a aba da Lista de Fundições.
Fornecer respostas somente em INGLÊS.</t>
  </si>
  <si>
    <t>Nota: Colunas com (*) são campos  de preenchimento obrigatórios.</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</si>
  <si>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</si>
  <si>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</si>
  <si>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</si>
  <si>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</si>
  <si>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</si>
  <si>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</si>
  <si>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</si>
  <si>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</si>
  <si>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</si>
  <si>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</si>
  <si>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</si>
  <si>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</si>
  <si>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</si>
  <si>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</si>
  <si>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</si>
  <si>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</si>
  <si>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</si>
  <si>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</si>
  <si>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</si>
  <si>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</si>
  <si>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</si>
  <si>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</si>
  <si>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</si>
  <si>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</si>
  <si>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</si>
  <si>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</si>
  <si>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</si>
  <si>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ドロップダウンメニューから、「Yes, 100%（はい、100%）」、「No, but greater than 75%（いいえ/75%超」、「No, but greater than 50%（いいえ/50%超）」、「No, but greater than 25%（いいえ/25%超）」、「No, but less than 25%（いいえ/25%未満）」又は「None（ゼロ）」を選択してください</t>
  </si>
  <si>
    <t>* En 2010, la loi sur la réforme et la protection des consommateurs Wall Street Dodd-Frank US concernant les «minerais du conflit» provenant de la République démocratique du Congo (RDC) ou des pays voisins a été adoptée. La SEC a finalisé et publié les règles liées à la déclaration de la source des minerais issues de zones de conflit par les sociétés américaines cotées en bourse (voir les règles à http://www.sec.gov/rules/final/2012/34-67716.pdf). Les règles font référence au guide de l'OCDE sur le devoir de diligence pour des chaînes d’approvisionnement responsables en minerais provenant de zones de conflit ou à haut risque, (http://www.oecd.org/dataoecd/62/30/46740847.pdf), qui guide les fournisseurs pour établir des politiques, des cadres de vigilance et des systèmes de gestion.
** Voir les informations sur l'initiative sur les approvisionnements sans conflit (www.conflictfreesourcing.org).</t>
  </si>
  <si>
    <t>Instructions pour compléter les informations relatives à votre entreprise (lignes 8 - 22). Merci de répondre en anglais uniquement.</t>
  </si>
  <si>
    <t>3. Indiquer un identifiant unique de votre entreprise (numéro DUNS, numéro TVA, etc…)</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</si>
  <si>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</si>
  <si>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</si>
  <si>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</si>
  <si>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</si>
  <si>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</si>
  <si>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</si>
  <si>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</si>
  <si>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</si>
  <si>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</si>
  <si>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</si>
  <si>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</si>
  <si>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</si>
  <si>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</si>
  <si>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</si>
  <si>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</si>
  <si>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</si>
  <si>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</si>
  <si>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</si>
  <si>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</si>
  <si>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</si>
  <si>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</si>
  <si>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</si>
  <si>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</si>
  <si>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</si>
  <si>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</si>
  <si>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</si>
  <si>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</si>
  <si>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</si>
  <si>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</si>
  <si>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</si>
  <si>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</si>
  <si>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IPC-1755 norme d'échange de données sur les minerais de conflit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</si>
  <si>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</si>
  <si>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</si>
  <si>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</si>
  <si>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</si>
  <si>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</si>
  <si>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</si>
  <si>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</si>
  <si>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</si>
  <si>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phoneticPr fontId="8" type="noConversion"/>
  </si>
  <si>
    <t>7.  담당직원 이메일 주소를 기입하십시오. 혹 이메일 주소가 없는 경우, "not available" (없음) 또는 "N/A"를 기입하십시오.</t>
  </si>
  <si>
    <t>8.  담당직원 전화 번호를 기입하십시오. 이 필드는 필수입니다.</t>
  </si>
  <si>
    <t>9.  이 양식에 기입되는 정보를 책임질 수 있는 담당직원 성명을 기입하십시오.  이담당자는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</si>
  <si>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담당직원 직함을 기입하십시오.   이 필드는 선택 사항입니다.</t>
  </si>
  <si>
    <t>13.  이 템플릿 작성을 완료한 날짜를 기입하십시오. 날짜는 DD-MMM-YYYY (예: 12-Jul-2012).  이 필드는 필수입니다.</t>
  </si>
  <si>
    <t>14.  파일 저장 방법 : 기업명-날짜.xls (날짜는 YYYY-MM-DD, 예: 2012-08-01)</t>
  </si>
  <si>
    <t>기업 정보 입력 안내서(24 - 65줄).
답변은 반드시 영어로 기입해야 합니다.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</si>
  <si>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A~J는 귀사의 광물질 구매 실사 활동을 평가하기 위해 제작되었습니다.   이질문에 대한 답변은 귀사의 활동 전체 범위를 표현하며, 회사의 정보 섹션에서 선택된 '선언 범위'의 제한을받지 않습니다.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</si>
  <si>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</si>
  <si>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정보책임 담당자</t>
  </si>
  <si>
    <t>적용 국가(들)  Covered Country(ies)</t>
  </si>
  <si>
    <t>금 (Au) 정련소 (제련소) Gold (Au) Refiner (Smelter)</t>
  </si>
  <si>
    <t>의도적 추가</t>
  </si>
  <si>
    <t>IPC-1755 분쟁광물 데이터 교환 기준</t>
  </si>
  <si>
    <t>재활용 및 스크랩 광물 소스 Recycled and Scrap Sources</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</si>
  <si>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</si>
  <si>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</si>
  <si>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</si>
  <si>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</si>
  <si>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</si>
  <si>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</si>
  <si>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이 템플릿 목적 상, "선언 범위"는 신고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급은 회사의 운영이나 생산 포트폴리오의 일부를 설명하는데 사용될 수 있다.</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</si>
  <si>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</si>
  <si>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</si>
  <si>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</si>
  <si>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</si>
  <si>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</si>
  <si>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</si>
  <si>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</si>
  <si>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</si>
  <si>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</si>
  <si>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</si>
  <si>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</si>
  <si>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</si>
  <si>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 xml:space="preserve">B. Votre politique sur l'approvisionnement des minerais de conflit est-elle publiquement disponible sur le site internet de votre entreprise? (Note - Si oui, saisir l'URL dans le champ de commentaire) </t>
  </si>
  <si>
    <t xml:space="preserve">C. Exigez-vous que vous fournisseurs directs soient sans conflit ? </t>
  </si>
  <si>
    <t xml:space="preserve">E. Avez-vous mis en place des mesures de devoir de diligence concernant les approvisionnements Sans Conflit ?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</si>
  <si>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</si>
  <si>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</si>
  <si>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</si>
  <si>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</si>
  <si>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</si>
  <si>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</si>
  <si>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</si>
  <si>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</si>
  <si>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</si>
  <si>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</si>
  <si>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</si>
  <si>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</si>
  <si>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</si>
  <si>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</si>
  <si>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</si>
  <si>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</si>
  <si>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</si>
  <si>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</si>
  <si>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</si>
  <si>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</si>
  <si>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Eco-System Recycling Co., Ltd.</t>
  </si>
  <si>
    <t>CID000425</t>
  </si>
  <si>
    <t>Introducción</t>
  </si>
  <si>
    <t>Instrucciones para completar las preguntas de la información de la compañía (renglones 8-22).
Provea comentarios en INGLES solamente.</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</si>
  <si>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</si>
  <si>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</si>
  <si>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</si>
  <si>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</si>
  <si>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</si>
  <si>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</si>
  <si>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</si>
  <si>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Instrucciones para completar las siete preguntas de diligencia de cuidado ( renglones 24-65) 
Provea comentarios en INGLES solamente. </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</si>
  <si>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</si>
  <si>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</si>
  <si>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</si>
  <si>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</si>
  <si>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</si>
  <si>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</si>
  <si>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</si>
  <si>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</si>
  <si>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</si>
  <si>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</si>
  <si>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</si>
  <si>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</si>
  <si>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</si>
  <si>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</si>
  <si>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</si>
  <si>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</si>
  <si>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</si>
  <si>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</si>
  <si>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</si>
  <si>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</si>
  <si>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</si>
  <si>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</si>
  <si>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</si>
  <si>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</si>
  <si>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</si>
  <si>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</si>
  <si>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</si>
  <si>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</si>
  <si>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Instructions pour répondre aux sept questions relatives au Devoir de Diligence (lignes 24 à 65).
Merci de répondre en ANGLAIS uniquement.</t>
  </si>
  <si>
    <t>Dans le cas d'une réponse négative, certaines entreprises peuvent exiger des justifications qui devront être saisies dans le champ de commentaire.</t>
  </si>
  <si>
    <t>Instructions pour compléter la liste des fonderies
Merci de répondre en ANGLAIS uniquement</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</si>
  <si>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</si>
  <si>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</si>
  <si>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</si>
  <si>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</si>
  <si>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</si>
  <si>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</si>
  <si>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phoneticPr fontId="28"/>
  </si>
  <si>
    <t xml:space="preserve">
</t>
    <phoneticPr fontId="28"/>
  </si>
  <si>
    <t xml:space="preserve">
</t>
    <phoneticPr fontId="4" type="noConversion"/>
  </si>
  <si>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</si>
  <si>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</si>
  <si>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</si>
  <si>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</si>
  <si>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</si>
  <si>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</si>
  <si>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</si>
  <si>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</si>
  <si>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</si>
  <si>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</si>
  <si>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</si>
  <si>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</si>
  <si>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Riferimento a "CFS Compliant Smelter List"</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</si>
  <si>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</si>
  <si>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</si>
  <si>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</si>
  <si>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</si>
  <si>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</si>
  <si>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</si>
  <si>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</si>
  <si>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</si>
  <si>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</si>
  <si>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</si>
  <si>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</si>
  <si>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</si>
  <si>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</si>
  <si>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</si>
  <si>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</si>
  <si>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</si>
  <si>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</si>
  <si>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</si>
  <si>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</si>
  <si>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</si>
  <si>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</si>
  <si>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</si>
  <si>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</si>
  <si>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</si>
  <si>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</si>
  <si>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</si>
  <si>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B68</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</si>
  <si>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</si>
  <si>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</si>
  <si>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</si>
  <si>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</si>
  <si>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</si>
  <si>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</si>
  <si>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</si>
  <si>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</si>
  <si>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</si>
  <si>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</si>
  <si>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</si>
  <si>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</si>
  <si>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</si>
  <si>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</si>
  <si>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</si>
  <si>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</si>
  <si>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</si>
  <si>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</si>
  <si>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Phone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</si>
  <si>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</si>
  <si>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</si>
  <si>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</si>
  <si>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</si>
  <si>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</si>
  <si>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</si>
  <si>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</si>
  <si>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</si>
  <si>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phoneticPr fontId="28"/>
  </si>
  <si>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</si>
  <si>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</si>
  <si>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</si>
  <si>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</si>
  <si>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</si>
  <si>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</si>
  <si>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phoneticPr fontId="28"/>
  </si>
  <si>
    <t>B27</t>
    <phoneticPr fontId="28"/>
  </si>
  <si>
    <t>B28</t>
    <phoneticPr fontId="28"/>
  </si>
  <si>
    <t>B29</t>
    <phoneticPr fontId="28"/>
  </si>
  <si>
    <t>B38</t>
    <phoneticPr fontId="28"/>
  </si>
  <si>
    <t>B39</t>
  </si>
  <si>
    <t>B40</t>
  </si>
  <si>
    <t>B41</t>
  </si>
  <si>
    <t>D25</t>
    <phoneticPr fontId="28"/>
  </si>
  <si>
    <t>G25</t>
    <phoneticPr fontId="28"/>
  </si>
  <si>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</si>
  <si>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phoneticPr fontId="28"/>
  </si>
  <si>
    <t>necessary?</t>
    <phoneticPr fontId="28"/>
  </si>
  <si>
    <t>incomplete</t>
    <phoneticPr fontId="28"/>
  </si>
  <si>
    <t>PT Tinindo Inter Nusa</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</si>
  <si>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</si>
  <si>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</si>
  <si>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</si>
  <si>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</si>
  <si>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</si>
  <si>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</si>
  <si>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</si>
  <si>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</si>
  <si>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</si>
  <si>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italiano</t>
  </si>
  <si>
    <t>Remarque : les astérisques (*) marquent des champs obligatoires</t>
  </si>
  <si>
    <t>Chugai Mining</t>
  </si>
  <si>
    <t>Kai Unita Trade Limited Liability Company</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</si>
  <si>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</si>
  <si>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</si>
  <si>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이 IPC 표준은 공급자와 그 고객들 사이의 분쟁 광물 데이타를 교환하기 위한 조건들을 만든다. 사용자의 넓은 범위의 수요에 부응하고자, 이 표준은 단일의 신고에 의해 포함되는 생산품의 범위에서 유연성을 제공합니다. 이 표준은 준법 가이드가 아니다.</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</si>
  <si>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</si>
  <si>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선언범위 또는 클래스(*):</t>
  </si>
  <si>
    <t>선언범위 설명란:</t>
  </si>
  <si>
    <t>선언범위 설명란 (*):</t>
  </si>
  <si>
    <t>적용 제품을 제품리스트 탭에 기입하시오.</t>
  </si>
  <si>
    <t>사업등록번호 당국:</t>
  </si>
  <si>
    <t>담당자 전화번호 (*):</t>
  </si>
  <si>
    <t>정보책임 담당자 (*):</t>
  </si>
  <si>
    <t>정보책임 담당자 직위:</t>
  </si>
  <si>
    <t>정보책임 담당자 이메일 (*):</t>
  </si>
  <si>
    <t>정보책임 담당자 전화번호 (*):</t>
  </si>
  <si>
    <t>시행일 (*):</t>
  </si>
  <si>
    <t>위에 명시한 선언범위를 바탕으로 다음 1~7번 질문에 답하시오.</t>
  </si>
  <si>
    <t>B. 관련 정책을 홈페이지에서 확인할 수 있습니까?  URL을 기입하시오.</t>
  </si>
  <si>
    <t xml:space="preserve">C. 귀사는 1차 협력사에게 DRC conflict-free (분쟁으로부터 자유로운 광물 사용)를 요구하고 있습니까? </t>
  </si>
  <si>
    <t xml:space="preserve">E. 귀사는 분쟁으로부터 자유로운 광물 구매에 대한 실사를 실시하고 있습니까?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</si>
  <si>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</si>
  <si>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</si>
  <si>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</si>
  <si>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</si>
  <si>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</si>
  <si>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</si>
  <si>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</si>
  <si>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</si>
  <si>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</si>
  <si>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</si>
  <si>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</si>
  <si>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</si>
  <si>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제련소의 원료는 재활용 또는 스크랩 소스가 100% 입니까?</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</si>
  <si>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</si>
  <si>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</si>
  <si>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</si>
  <si>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</si>
  <si>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</si>
  <si>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</si>
  <si>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</si>
  <si>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</si>
  <si>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</si>
  <si>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</si>
  <si>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</si>
  <si>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</si>
  <si>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</si>
  <si>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</si>
  <si>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</si>
  <si>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</si>
  <si>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</si>
  <si>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</si>
  <si>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</si>
  <si>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</si>
  <si>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</si>
  <si>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</si>
  <si>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</si>
  <si>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</si>
  <si>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</si>
  <si>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</si>
  <si>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</si>
  <si>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</si>
  <si>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</si>
  <si>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</si>
  <si>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</si>
  <si>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</si>
  <si>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</si>
  <si>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</si>
  <si>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</si>
  <si>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</si>
  <si>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</si>
  <si>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</si>
  <si>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</si>
  <si>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</si>
  <si>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</si>
  <si>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</si>
  <si>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</si>
  <si>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</si>
  <si>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</si>
  <si>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</si>
  <si>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</si>
  <si>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</si>
  <si>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</si>
  <si>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</si>
  <si>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Indra Eramulti Logam</t>
  </si>
  <si>
    <t>PT Bangka Tin Industry</t>
  </si>
  <si>
    <t>PT DS Jaya Abadi</t>
  </si>
  <si>
    <t>PT Karimun Mining</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</si>
  <si>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</si>
  <si>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</si>
  <si>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</si>
  <si>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</si>
  <si>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</si>
  <si>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</si>
  <si>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</si>
  <si>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</si>
  <si>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</si>
  <si>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</si>
  <si>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</si>
  <si>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</si>
  <si>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</si>
  <si>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</si>
  <si>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</si>
  <si>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</si>
  <si>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Bukit Timah</t>
  </si>
  <si>
    <t>PT Eunindo Usaha Mandiri</t>
  </si>
  <si>
    <t>PT Mitra Stania Prima</t>
  </si>
  <si>
    <t>PT Sariwiguna Binasentosa</t>
  </si>
  <si>
    <t>Titre du représentant légal:</t>
  </si>
  <si>
    <t>분쟁광물 Conflict Mineral</t>
  </si>
  <si>
    <t>Cells</t>
    <phoneticPr fontId="28"/>
  </si>
  <si>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</si>
  <si>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</si>
  <si>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</si>
  <si>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</si>
  <si>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</si>
  <si>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</si>
  <si>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</si>
  <si>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</si>
  <si>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</si>
  <si>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</si>
  <si>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</si>
  <si>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</si>
  <si>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</si>
  <si>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</si>
  <si>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</si>
  <si>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</si>
  <si>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</si>
  <si>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</si>
  <si>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</si>
  <si>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</si>
  <si>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</si>
  <si>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</si>
  <si>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</si>
  <si>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</si>
  <si>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</si>
  <si>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</si>
  <si>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</si>
  <si>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</si>
  <si>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</si>
  <si>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</si>
  <si>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</si>
  <si>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</si>
  <si>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</si>
  <si>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</si>
  <si>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</si>
  <si>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</si>
  <si>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</si>
  <si>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CID000328</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</si>
  <si>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</si>
  <si>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</si>
  <si>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</si>
  <si>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</si>
  <si>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</si>
  <si>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</si>
  <si>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</si>
  <si>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</si>
  <si>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</si>
  <si>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</si>
  <si>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</si>
  <si>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</si>
  <si>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</si>
  <si>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</si>
  <si>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</si>
  <si>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</si>
  <si>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</si>
  <si>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</si>
  <si>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</si>
  <si>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</si>
  <si>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</si>
  <si>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</si>
  <si>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</si>
  <si>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</si>
  <si>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</si>
  <si>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</si>
  <si>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</si>
  <si>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</si>
  <si>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</si>
  <si>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</si>
  <si>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</si>
  <si>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</si>
  <si>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</si>
  <si>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</si>
  <si>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</si>
  <si>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</si>
  <si>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</si>
  <si>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</si>
  <si>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</si>
  <si>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</si>
  <si>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</si>
  <si>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</si>
  <si>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</si>
  <si>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</si>
  <si>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</si>
  <si>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</si>
  <si>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</si>
  <si>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</si>
  <si>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CID001322</t>
  </si>
  <si>
    <t>CID001325</t>
  </si>
  <si>
    <t>CID001326</t>
  </si>
  <si>
    <t>CID001352</t>
  </si>
  <si>
    <t>CID001362</t>
  </si>
  <si>
    <t>CID001386</t>
  </si>
  <si>
    <t>CID001397</t>
  </si>
  <si>
    <t>CID001498</t>
  </si>
  <si>
    <t>CID001512</t>
  </si>
  <si>
    <t>CID001534</t>
  </si>
  <si>
    <t>CID001546</t>
  </si>
  <si>
    <t>CID001562</t>
  </si>
  <si>
    <t>CID001573</t>
  </si>
  <si>
    <t>CID001585</t>
  </si>
  <si>
    <t>CID001622</t>
  </si>
  <si>
    <t>CID001756</t>
  </si>
  <si>
    <t>CID001761</t>
  </si>
  <si>
    <t>CID001798</t>
  </si>
  <si>
    <t>CID001875</t>
  </si>
  <si>
    <t>CID001909</t>
  </si>
  <si>
    <t>CID001916</t>
  </si>
  <si>
    <t>CID001938</t>
  </si>
  <si>
    <t>CID001947</t>
  </si>
  <si>
    <t>CID001955</t>
  </si>
  <si>
    <t>CID001977</t>
  </si>
  <si>
    <t>CID001980</t>
  </si>
  <si>
    <t>CID001993</t>
  </si>
  <si>
    <t>CID002003</t>
  </si>
  <si>
    <t>CID002030</t>
  </si>
  <si>
    <t>CID002100</t>
  </si>
  <si>
    <t>CID002129</t>
  </si>
  <si>
    <t>CID000197</t>
  </si>
  <si>
    <t>CID002224</t>
  </si>
  <si>
    <t>CID002243</t>
  </si>
  <si>
    <t>CID000211</t>
  </si>
  <si>
    <t>CID000291</t>
  </si>
  <si>
    <t>CID000410</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</si>
  <si>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</si>
  <si>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</si>
  <si>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</si>
  <si>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</si>
  <si>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</si>
  <si>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</si>
  <si>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</si>
  <si>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</si>
  <si>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</si>
  <si>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</si>
  <si>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</si>
  <si>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</si>
  <si>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</si>
  <si>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</si>
  <si>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</si>
  <si>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</si>
  <si>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</si>
  <si>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</si>
  <si>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CID000244</t>
  </si>
  <si>
    <t>CID000278</t>
  </si>
  <si>
    <t>CID000292</t>
  </si>
  <si>
    <t>CID000313</t>
  </si>
  <si>
    <t>CID000315</t>
  </si>
  <si>
    <t>CID000438</t>
  </si>
  <si>
    <t>CID000448</t>
  </si>
  <si>
    <t>CID000468</t>
  </si>
  <si>
    <t>CID000538</t>
  </si>
  <si>
    <t>CID000555</t>
  </si>
  <si>
    <t>CID000760</t>
  </si>
  <si>
    <t>CID000942</t>
  </si>
  <si>
    <t>CID001070</t>
  </si>
  <si>
    <t>CID001105</t>
  </si>
  <si>
    <t>CID001173</t>
  </si>
  <si>
    <t>CID001182</t>
  </si>
  <si>
    <t>CID001191</t>
  </si>
  <si>
    <t>O.M. Manufacturing (Thailand) Co., Ltd.</t>
  </si>
  <si>
    <t>CID001314</t>
  </si>
  <si>
    <t>CID001337</t>
  </si>
  <si>
    <t>CID001399</t>
  </si>
  <si>
    <t>CID001402</t>
  </si>
  <si>
    <t>CID001419</t>
  </si>
  <si>
    <t>CID001421</t>
  </si>
  <si>
    <t>CID001428</t>
  </si>
  <si>
    <t>CID001434</t>
  </si>
  <si>
    <t>CID001438</t>
  </si>
  <si>
    <t>CID001448</t>
  </si>
  <si>
    <t>CID001453</t>
  </si>
  <si>
    <t>PT Prima Timah Utama</t>
  </si>
  <si>
    <t>CID001458</t>
  </si>
  <si>
    <t>CID001460</t>
  </si>
  <si>
    <t>CID001463</t>
  </si>
  <si>
    <t>CID001468</t>
  </si>
  <si>
    <t>CID001482</t>
  </si>
  <si>
    <t>CID001490</t>
  </si>
  <si>
    <t>Rui Da Hung</t>
  </si>
  <si>
    <t>CID001539</t>
  </si>
  <si>
    <t>CID001758</t>
  </si>
  <si>
    <t>CID001898</t>
  </si>
  <si>
    <t>CID002036</t>
  </si>
  <si>
    <t>CID002158</t>
  </si>
  <si>
    <t>CID002180</t>
  </si>
  <si>
    <t>CID000004</t>
  </si>
  <si>
    <t>CID000105</t>
  </si>
  <si>
    <t>CID000218</t>
  </si>
  <si>
    <t>CID000258</t>
  </si>
  <si>
    <t>CID000499</t>
  </si>
  <si>
    <t>CID000568</t>
  </si>
  <si>
    <t>CID000766</t>
  </si>
  <si>
    <t>CID000769</t>
  </si>
  <si>
    <t>CID000825</t>
  </si>
  <si>
    <t>CID000875</t>
  </si>
  <si>
    <t>CID000966</t>
  </si>
  <si>
    <t>CID001889</t>
  </si>
  <si>
    <t>CID002044</t>
  </si>
  <si>
    <t>CID002082</t>
  </si>
  <si>
    <t>CID001477</t>
  </si>
  <si>
    <t>CID002095</t>
  </si>
  <si>
    <t>CID002313</t>
  </si>
  <si>
    <t xml:space="preserve">
</t>
    <phoneticPr fontId="28"/>
  </si>
  <si>
    <t xml:space="preserve">
</t>
    <phoneticPr fontId="28"/>
  </si>
  <si>
    <t xml:space="preserve">
</t>
    <phoneticPr fontId="28"/>
  </si>
  <si>
    <t xml:space="preserve">
</t>
    <phoneticPr fontId="28"/>
  </si>
  <si>
    <t xml:space="preserve">
</t>
    <phoneticPr fontId="28"/>
  </si>
  <si>
    <t>METAL+Alias</t>
    <phoneticPr fontId="28"/>
  </si>
  <si>
    <t xml:space="preserve">소스자료와 연결 </t>
  </si>
  <si>
    <t>Lien au document d'origine</t>
  </si>
  <si>
    <t>Origen de Hipervínculo</t>
  </si>
  <si>
    <t>Fenix Metals</t>
  </si>
  <si>
    <t>Fujian Jinxin Tungsten Co., Ltd.</t>
  </si>
  <si>
    <t>Jiangxi Minmetals Gao'an Non-ferrous Metals Co., Ltd.</t>
  </si>
  <si>
    <t>Xinhai Rendan Shaoguan Tungsten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</si>
  <si>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</si>
  <si>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</si>
  <si>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</si>
  <si>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</si>
  <si>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</si>
  <si>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</si>
  <si>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</si>
  <si>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</si>
  <si>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phoneticPr fontId="28"/>
  </si>
  <si>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</si>
  <si>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</si>
  <si>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</si>
  <si>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</si>
  <si>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</si>
  <si>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</si>
  <si>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</si>
  <si>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</si>
  <si>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</si>
  <si>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</si>
  <si>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</si>
  <si>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</si>
  <si>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</si>
  <si>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</si>
  <si>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</si>
  <si>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</si>
  <si>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CV Serumpun Sebalai</t>
  </si>
  <si>
    <t>CV United Smelting</t>
  </si>
  <si>
    <t>EM Vinto</t>
  </si>
  <si>
    <t>Gejiu Zi-Li</t>
  </si>
  <si>
    <t>PT Artha Cipta Langgeng</t>
  </si>
  <si>
    <t>PT Babel Inti Perkasa</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</si>
  <si>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</si>
  <si>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</si>
  <si>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</si>
  <si>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</si>
  <si>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</si>
  <si>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</si>
  <si>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</si>
  <si>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</si>
  <si>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</si>
  <si>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</si>
  <si>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</si>
  <si>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</si>
  <si>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</si>
  <si>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</si>
  <si>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</si>
  <si>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</si>
  <si>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</si>
  <si>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</si>
  <si>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</si>
  <si>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</si>
  <si>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</si>
  <si>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</si>
  <si>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</si>
  <si>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</si>
  <si>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</si>
  <si>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</si>
  <si>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</si>
  <si>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</si>
  <si>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</si>
  <si>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</si>
  <si>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</si>
  <si>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</si>
  <si>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</si>
  <si>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</si>
  <si>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</si>
  <si>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</si>
  <si>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</si>
  <si>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</si>
  <si>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</si>
  <si>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</si>
  <si>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</si>
  <si>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</si>
  <si>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</si>
  <si>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</si>
  <si>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</si>
  <si>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</si>
  <si>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</si>
  <si>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</si>
  <si>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</si>
  <si>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</si>
  <si>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</si>
  <si>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</si>
  <si>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</si>
  <si>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</si>
  <si>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</si>
  <si>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</si>
  <si>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</si>
  <si>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</si>
  <si>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</si>
  <si>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</si>
  <si>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</si>
  <si>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</si>
  <si>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</si>
  <si>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</si>
  <si>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</si>
  <si>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</si>
  <si>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</si>
  <si>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</si>
  <si>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</si>
  <si>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</si>
  <si>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</si>
  <si>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</si>
  <si>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</si>
  <si>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</si>
  <si>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</si>
  <si>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</si>
  <si>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</si>
  <si>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</si>
  <si>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</si>
  <si>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</si>
  <si>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</si>
  <si>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</si>
  <si>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</si>
  <si>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</si>
  <si>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</si>
  <si>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</si>
  <si>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</si>
  <si>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</si>
  <si>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</si>
  <si>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</si>
  <si>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</si>
  <si>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</si>
  <si>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</si>
  <si>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</si>
  <si>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</si>
  <si>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</si>
  <si>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</si>
  <si>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</si>
  <si>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</si>
  <si>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</si>
  <si>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</si>
  <si>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</si>
  <si>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</si>
  <si>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</si>
  <si>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</si>
  <si>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</si>
  <si>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</si>
  <si>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</si>
  <si>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</si>
  <si>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</si>
  <si>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</si>
  <si>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</si>
  <si>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</si>
  <si>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</si>
  <si>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</si>
  <si>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</si>
  <si>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</si>
  <si>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</si>
  <si>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</si>
  <si>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</si>
  <si>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</si>
  <si>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</si>
  <si>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</si>
  <si>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</si>
  <si>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</si>
  <si>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</si>
  <si>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</si>
  <si>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</si>
  <si>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</si>
  <si>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</si>
  <si>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</si>
  <si>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</si>
  <si>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</si>
  <si>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</si>
  <si>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</si>
  <si>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</si>
  <si>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</si>
  <si>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</si>
  <si>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</si>
  <si>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</si>
  <si>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</si>
  <si>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</si>
  <si>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</si>
  <si>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</si>
  <si>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</si>
  <si>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</si>
  <si>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</si>
  <si>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phoneticPr fontId="28"/>
  </si>
  <si>
    <t>A28</t>
  </si>
  <si>
    <t>A41</t>
  </si>
  <si>
    <t>B2</t>
  </si>
  <si>
    <t>B24</t>
  </si>
  <si>
    <t>C2</t>
  </si>
  <si>
    <t>D2</t>
  </si>
  <si>
    <t>B61</t>
  </si>
  <si>
    <t xml:space="preserve">C. Requieres que tus proveedores directos sean libres de conflicto RDC? </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</si>
  <si>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</si>
  <si>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</si>
  <si>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</si>
  <si>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</si>
  <si>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</si>
  <si>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</si>
  <si>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</si>
  <si>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</si>
  <si>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</si>
  <si>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</si>
  <si>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</si>
  <si>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</si>
  <si>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</si>
  <si>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</si>
  <si>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</si>
  <si>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</si>
  <si>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</si>
  <si>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</si>
  <si>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</si>
  <si>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</si>
  <si>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</si>
  <si>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</si>
  <si>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</si>
  <si>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</si>
  <si>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</si>
  <si>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</si>
  <si>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</si>
  <si>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</si>
  <si>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</si>
  <si>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</si>
  <si>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</si>
  <si>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</si>
  <si>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</si>
  <si>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</si>
  <si>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</si>
  <si>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</si>
  <si>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</si>
  <si>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</si>
  <si>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</si>
  <si>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</si>
  <si>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</si>
  <si>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</si>
  <si>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</si>
  <si>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</si>
  <si>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기업 정보 입력 안내서(8~18줄).
답변은 반드시 영어로 기입해야 합니다.</t>
  </si>
  <si>
    <t>*표는 반드시 입력하여야 합니다.</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</si>
  <si>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</si>
  <si>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</si>
  <si>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</si>
  <si>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</si>
  <si>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</si>
  <si>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</si>
  <si>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</si>
  <si>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</si>
  <si>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</si>
  <si>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</si>
  <si>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</si>
  <si>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</si>
  <si>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</si>
  <si>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</si>
  <si>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</si>
  <si>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</si>
  <si>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</si>
  <si>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</si>
  <si>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</si>
  <si>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</si>
  <si>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</si>
  <si>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</si>
  <si>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</si>
  <si>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</si>
  <si>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</si>
  <si>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</si>
  <si>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</si>
  <si>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</si>
  <si>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</si>
  <si>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</si>
  <si>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2010년 미국 제정법, 도드프랭크 금융 개혁 및 소비자 보호를 위한 법률, 1502조(“Dodd-Frank”) 
http://www.sec.gov/about/laws/wallstreetreform-cpa.pdf</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</si>
  <si>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</si>
  <si>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</si>
  <si>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</si>
  <si>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</si>
  <si>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</si>
  <si>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</si>
  <si>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</si>
  <si>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</si>
  <si>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</si>
  <si>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</si>
  <si>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</si>
  <si>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</si>
  <si>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</si>
  <si>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</si>
  <si>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</si>
  <si>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</si>
  <si>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</si>
  <si>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</si>
  <si>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</si>
  <si>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</si>
  <si>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</si>
  <si>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</si>
  <si>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</si>
  <si>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</si>
  <si>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</si>
  <si>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</si>
  <si>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</si>
  <si>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CZECH REPUBLIC</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</si>
  <si>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</si>
  <si>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</si>
  <si>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</si>
  <si>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</si>
  <si>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</si>
  <si>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</si>
  <si>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</si>
  <si>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</si>
  <si>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</si>
  <si>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</si>
  <si>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</si>
  <si>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</si>
  <si>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</si>
  <si>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</si>
  <si>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</si>
  <si>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</si>
  <si>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</si>
  <si>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</si>
  <si>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</si>
  <si>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</si>
  <si>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</si>
  <si>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</si>
  <si>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</si>
  <si>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</si>
  <si>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</si>
  <si>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</si>
  <si>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</si>
  <si>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</si>
  <si>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</si>
  <si>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</si>
  <si>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</si>
  <si>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</si>
  <si>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</si>
  <si>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</si>
  <si>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</si>
  <si>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</si>
  <si>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</si>
  <si>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</si>
  <si>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</si>
  <si>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</si>
  <si>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</si>
  <si>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</si>
  <si>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</si>
  <si>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</si>
  <si>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</si>
  <si>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</si>
  <si>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</si>
  <si>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</si>
  <si>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</si>
  <si>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</si>
  <si>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</si>
  <si>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</si>
  <si>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</si>
  <si>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</si>
  <si>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</si>
  <si>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</si>
  <si>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</si>
  <si>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</si>
  <si>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</si>
  <si>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</si>
  <si>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</si>
  <si>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</si>
  <si>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</si>
  <si>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PT Stanindo Inti Perkasa</t>
  </si>
  <si>
    <t>Duoluoshan</t>
  </si>
  <si>
    <t>Mitsubishi Materials Corporation</t>
  </si>
  <si>
    <t>Sabin Metal Corp.</t>
  </si>
  <si>
    <t>Guangxi Pinggui PGMA Co. Ltd.</t>
  </si>
  <si>
    <t>Conghua Tantalum and Niobium Smeltry</t>
  </si>
  <si>
    <t>ATI Tungsten Materials</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</si>
  <si>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</si>
  <si>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Metalor Switzerland</t>
  </si>
  <si>
    <t>Schmelzhütte Identifizierung</t>
  </si>
  <si>
    <t>Standard Schmelzhütten Namen</t>
  </si>
  <si>
    <t>Bekannt als</t>
  </si>
  <si>
    <t>제련소 리스트 답변 안내서. 
답변은 반드시 영어로 기입해야 합니다.</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</si>
  <si>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</si>
  <si>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</si>
  <si>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</si>
  <si>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</si>
  <si>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</si>
  <si>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</si>
  <si>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</si>
  <si>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</si>
  <si>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</si>
  <si>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</si>
  <si>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</si>
  <si>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</si>
  <si>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</si>
  <si>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</si>
  <si>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</si>
  <si>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</si>
  <si>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</si>
  <si>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</si>
  <si>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</si>
  <si>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</si>
  <si>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</si>
  <si>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</si>
  <si>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</si>
  <si>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</si>
  <si>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</si>
  <si>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</si>
  <si>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</si>
  <si>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</si>
  <si>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A36</t>
  </si>
  <si>
    <t>A37</t>
  </si>
  <si>
    <t>A38</t>
  </si>
  <si>
    <t>A39</t>
  </si>
  <si>
    <t>A42</t>
  </si>
  <si>
    <t>A43</t>
  </si>
  <si>
    <t>A44</t>
  </si>
  <si>
    <t>A45</t>
  </si>
  <si>
    <t>A46</t>
  </si>
  <si>
    <t>A47</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</si>
  <si>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</si>
  <si>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</si>
  <si>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</si>
  <si>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</si>
  <si>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</si>
  <si>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</si>
  <si>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</si>
  <si>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</si>
  <si>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</si>
  <si>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</si>
  <si>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</si>
  <si>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</si>
  <si>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</si>
  <si>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</si>
  <si>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</si>
  <si>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</si>
  <si>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</si>
  <si>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</si>
  <si>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</si>
  <si>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</si>
  <si>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</si>
  <si>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</si>
  <si>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</si>
  <si>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</si>
  <si>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</si>
  <si>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</si>
  <si>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</si>
  <si>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</si>
  <si>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</si>
  <si>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</si>
  <si>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</si>
  <si>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</si>
  <si>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</si>
  <si>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</si>
  <si>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phoneticPr fontId="4" type="noConversion"/>
  </si>
  <si>
    <t xml:space="preserve">
</t>
    <phoneticPr fontId="4" type="noConversion"/>
  </si>
  <si>
    <t xml:space="preserve">
</t>
    <phoneticPr fontId="4" type="noConversion"/>
  </si>
  <si>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</si>
  <si>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</si>
  <si>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</si>
  <si>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</si>
  <si>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</si>
  <si>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</si>
  <si>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</si>
  <si>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</si>
  <si>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phoneticPr fontId="28"/>
  </si>
  <si>
    <t>Provide % of completeness of supplier's smelter information on Declaration tab cell D51</t>
    <phoneticPr fontId="28"/>
  </si>
  <si>
    <t>Provide % of completeness of supplier's smelter information on Declaration tab cell D52</t>
    <phoneticPr fontId="28"/>
  </si>
  <si>
    <t>Provide % of completeness of supplier's smelter information on Declaration tab cell D53</t>
    <phoneticPr fontId="28"/>
  </si>
  <si>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</si>
  <si>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</si>
  <si>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</si>
  <si>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phoneticPr fontId="28"/>
  </si>
  <si>
    <t>E. Avete adottato con la dovuta diligenza misure per l'acquisto di metalli da zone senza conflitti?</t>
  </si>
  <si>
    <t>B69</t>
  </si>
  <si>
    <t>B71</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</si>
  <si>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</si>
  <si>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</si>
  <si>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</si>
  <si>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</si>
  <si>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</si>
  <si>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</si>
  <si>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</si>
  <si>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</si>
  <si>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</si>
  <si>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</si>
  <si>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</si>
  <si>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</si>
  <si>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</si>
  <si>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</si>
  <si>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</si>
  <si>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</si>
  <si>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</si>
  <si>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</si>
  <si>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</si>
  <si>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</si>
  <si>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</si>
  <si>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</si>
  <si>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</si>
  <si>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</si>
  <si>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</si>
  <si>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</si>
  <si>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</si>
  <si>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</si>
  <si>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</si>
  <si>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</si>
  <si>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</si>
  <si>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</si>
  <si>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</si>
  <si>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</si>
  <si>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</si>
  <si>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</si>
  <si>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</si>
  <si>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</si>
  <si>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</si>
  <si>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</si>
  <si>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</si>
  <si>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</si>
  <si>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</si>
  <si>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phoneticPr fontId="4" type="noConversion"/>
  </si>
  <si>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</si>
  <si>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</si>
  <si>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</si>
  <si>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</si>
  <si>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</si>
  <si>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</si>
  <si>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</si>
  <si>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</si>
  <si>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</si>
  <si>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</si>
  <si>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</si>
  <si>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</si>
  <si>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</si>
  <si>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 xml:space="preserve">
</t>
    <phoneticPr fontId="28"/>
  </si>
  <si>
    <t>comment1</t>
    <phoneticPr fontId="28"/>
  </si>
  <si>
    <t>comment for remaining</t>
    <phoneticPr fontId="28"/>
  </si>
  <si>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</si>
  <si>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</si>
  <si>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</si>
  <si>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</si>
  <si>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</si>
  <si>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</si>
  <si>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OPM</t>
  </si>
  <si>
    <t>Zhongyuan Gold Smelter of Zhongjin Gold Corporation</t>
  </si>
  <si>
    <t>CID002500</t>
  </si>
  <si>
    <t>CID002011</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</si>
  <si>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</si>
  <si>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</si>
  <si>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</si>
  <si>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</si>
  <si>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</si>
  <si>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</si>
  <si>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</si>
  <si>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</si>
  <si>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</si>
  <si>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</si>
  <si>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</si>
  <si>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</si>
  <si>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für das Ausfüllen der sieben Due Diligence Fragen (Zeilen 24 - 65).
Antworten bitte nur in englischer Sprache eingeben.</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</si>
  <si>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</si>
  <si>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</si>
  <si>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</si>
  <si>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</si>
  <si>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</si>
  <si>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</si>
  <si>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</si>
  <si>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</si>
  <si>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</si>
  <si>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</si>
  <si>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</si>
  <si>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</si>
  <si>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</si>
  <si>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</si>
  <si>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</si>
  <si>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</si>
  <si>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</si>
  <si>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</si>
  <si>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</si>
  <si>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</si>
  <si>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</si>
  <si>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</si>
  <si>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</si>
  <si>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</si>
  <si>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</si>
  <si>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</si>
  <si>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</si>
  <si>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</si>
  <si>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</si>
  <si>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</si>
  <si>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</si>
  <si>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</si>
  <si>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</si>
  <si>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</si>
  <si>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</si>
  <si>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</si>
  <si>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</si>
  <si>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</si>
  <si>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E. Haben Sie angemesse Prüfmaßnahmen für konfliktfreie Beschaffung eingeführt?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</si>
  <si>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</si>
  <si>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</si>
  <si>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</si>
  <si>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</si>
  <si>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</si>
  <si>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</si>
  <si>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</si>
  <si>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CV Gita Pesona</t>
  </si>
  <si>
    <t>CID000306</t>
  </si>
  <si>
    <t>CID000309</t>
  </si>
  <si>
    <t>PT Panca Mega Persada</t>
  </si>
  <si>
    <t>CID001457</t>
  </si>
  <si>
    <t>PT Sumber Jaya Indah</t>
  </si>
  <si>
    <t>CID001471</t>
  </si>
  <si>
    <t>Advanced Chemical Company</t>
  </si>
  <si>
    <t>CID000015</t>
  </si>
  <si>
    <t>Fidelity Printers and Refiners Ltd.</t>
  </si>
  <si>
    <t>CID002515</t>
  </si>
  <si>
    <t>KGHM Polska Miedź Spółka Akcyjna</t>
  </si>
  <si>
    <t>CID002511</t>
  </si>
  <si>
    <t>CID001056</t>
  </si>
  <si>
    <t>CID002509</t>
  </si>
  <si>
    <t>Republic Metals Corporation</t>
  </si>
  <si>
    <t>CID002510</t>
  </si>
  <si>
    <t>CID001736</t>
  </si>
  <si>
    <t>Singway Technology Co., Ltd.</t>
  </si>
  <si>
    <t>CID002516</t>
  </si>
  <si>
    <t>D Block Metals, LLC</t>
  </si>
  <si>
    <t>CID002504</t>
  </si>
  <si>
    <t>CID002505</t>
  </si>
  <si>
    <t>CID002512</t>
  </si>
  <si>
    <t>CID002506</t>
  </si>
  <si>
    <t>CID002508</t>
  </si>
  <si>
    <t>CV Venus Inti Perkasa</t>
  </si>
  <si>
    <t>CID002455</t>
  </si>
  <si>
    <t>O.M. Manufacturing Philippines, Inc.</t>
  </si>
  <si>
    <t>CID002517</t>
  </si>
  <si>
    <t>PT ATD Makmur Mandiri Jaya</t>
  </si>
  <si>
    <t>CID002503</t>
  </si>
  <si>
    <t>PT Inti Stania Prima</t>
  </si>
  <si>
    <t>CID002530</t>
  </si>
  <si>
    <t>Asia Tungsten Products Vietnam Ltd.</t>
  </si>
  <si>
    <t>CID002502</t>
  </si>
  <si>
    <t>Chenzhou Diamond Tungsten Products Co., Ltd.</t>
  </si>
  <si>
    <t>CID002513</t>
  </si>
  <si>
    <t>Ganzhou Yatai Tungsten Co., Ltd.</t>
  </si>
  <si>
    <t>CID002536</t>
  </si>
  <si>
    <t>Jiangxi Xiushui Xianggan Nonferrous Metals Co., Ltd.</t>
  </si>
  <si>
    <t>CID002535</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</si>
  <si>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</si>
  <si>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</si>
  <si>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</si>
  <si>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</si>
  <si>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</si>
  <si>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</si>
  <si>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</si>
  <si>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</si>
  <si>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</si>
  <si>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</si>
  <si>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</si>
  <si>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</si>
  <si>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</si>
  <si>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</si>
  <si>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</si>
  <si>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</si>
  <si>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</si>
  <si>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</si>
  <si>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</si>
  <si>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</si>
  <si>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</si>
  <si>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</si>
  <si>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</si>
  <si>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</si>
  <si>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</si>
  <si>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</si>
  <si>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</si>
  <si>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</si>
  <si>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</si>
  <si>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KEMET Blue Powder</t>
  </si>
  <si>
    <t>CID002568</t>
  </si>
  <si>
    <t>Sheets</t>
  </si>
  <si>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</si>
  <si>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</si>
  <si>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</si>
  <si>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</si>
  <si>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</si>
  <si>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</si>
  <si>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Answer the following questions 1 - 7 based on the declaration scope indicated above</t>
  </si>
  <si>
    <r>
      <rPr>
        <sz val="10"/>
        <rFont val="Verdana"/>
        <family val="2"/>
      </rPr>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r>
  </si>
  <si>
    <r>
      <rPr>
        <sz val="10"/>
        <rFont val="Verdana"/>
        <family val="2"/>
      </rPr>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r>
  </si>
  <si>
    <r>
      <rPr>
        <sz val="10"/>
        <rFont val="Verdana"/>
        <family val="2"/>
      </rPr>
      <t>다음의 일곱 가지 질문은 각 광물의 사용처, 원산지, 구매 정보를 파악합니다.  질문은 규제 적용 가능성의 결정을 감안하기 위해 회사의 제품에서 3TG의 사용에 대한 정보를 수집하도록 설계되어 있습니다. 이에 대한 답변은 "신고 범위" 항목에서 선택한 신고 범위에 대한 것입니다. 이 섹션의 질문에 대한 답변은 3TG 보고의 적용 가능성과 완전성을 결정하는데 사용될 수 있습니다.</t>
    </r>
  </si>
  <si>
    <r>
      <rPr>
        <sz val="10"/>
        <rFont val="Verdana"/>
        <family val="2"/>
      </rPr>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r>
  </si>
  <si>
    <r>
      <rPr>
        <sz val="10"/>
        <rFont val="Verdana"/>
        <family val="2"/>
      </rPr>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r>
  </si>
  <si>
    <r>
      <rPr>
        <sz val="10"/>
        <rFont val="Verdana"/>
        <family val="2"/>
      </rPr>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r>
  </si>
  <si>
    <r>
      <rPr>
        <sz val="10"/>
        <rFont val="Verdana"/>
        <family val="2"/>
      </rPr>
      <t xml:space="preserve">D. Est-ce que vous imposez à vos fournisseurs directs de s’approvisionner en 3TG auprès de fonderie dont les pratiques de diligence raisonnable ont été validées par un programme d’audit externe indépendant ? </t>
    </r>
  </si>
  <si>
    <r>
      <rPr>
        <sz val="10"/>
        <rFont val="Verdana"/>
        <family val="2"/>
      </rPr>
      <t xml:space="preserve">D. Você exige que seus fornecedores diretos forneçam minerais de conflito de fundições cujas práticas de diligência devida tenham sido validadas por um programa de auditoria independente? </t>
    </r>
  </si>
  <si>
    <t>B62</t>
  </si>
  <si>
    <t>CheckerB62</t>
  </si>
  <si>
    <t>No smelter names provided on Smelter List tab</t>
  </si>
  <si>
    <t>CheckerJ4</t>
  </si>
  <si>
    <t>J5</t>
  </si>
  <si>
    <t>J6</t>
  </si>
  <si>
    <t>J7</t>
  </si>
  <si>
    <t>J8</t>
  </si>
  <si>
    <t>J9</t>
  </si>
  <si>
    <t>J10</t>
  </si>
  <si>
    <t>J11</t>
  </si>
  <si>
    <t>J12</t>
  </si>
  <si>
    <t>J13</t>
  </si>
  <si>
    <t>J15</t>
  </si>
  <si>
    <t>J16</t>
  </si>
  <si>
    <t>J17</t>
  </si>
  <si>
    <t>J18</t>
  </si>
  <si>
    <t>J20</t>
  </si>
  <si>
    <t>J21</t>
  </si>
  <si>
    <t>J22</t>
  </si>
  <si>
    <t>GeneralCpy</t>
  </si>
  <si>
    <t>COMP</t>
  </si>
  <si>
    <t>CheckerCOMP</t>
  </si>
  <si>
    <t>Complete</t>
  </si>
  <si>
    <t>CheckerJ5</t>
  </si>
  <si>
    <t xml:space="preserve">4) Does 100 percent of the 3TG (necessary to the functionality or production of your products) originate from recycled or scrap sources? </t>
  </si>
  <si>
    <t xml:space="preserve">6) Have you identified all of the smelters supplying the 3TG to your supply chain? </t>
  </si>
  <si>
    <t xml:space="preserve">7) Has all applicable smelter information received by your company been reported in this declaration? </t>
  </si>
  <si>
    <t>4) (귀사 제품의 기능이나 생산에 필요한) 3TG의 100%가 재활용이나 폐자원에서 온 것입니까?</t>
  </si>
  <si>
    <t>6) 귀사의 공급망에 3TG를 공급하는 모든 제련소를 확인했습니까?</t>
  </si>
  <si>
    <t>7) 귀사에서 받은 해당하는 모든 제련소 정보가 이 신고에서 보고되었습니까?</t>
  </si>
  <si>
    <t xml:space="preserve">4) Est-ce que 100 % des 3TG (nécessaires au fonctionnement ou à la production de vos produits) provient de sources recyclées ? </t>
  </si>
  <si>
    <t xml:space="preserve">6) Avez-vous identifié toutes les fonderies qui fournissent les 3TG à votre chaîne d’approvisionnement ? </t>
  </si>
  <si>
    <t xml:space="preserve">7) Est-ce que toutes les informations pertinentes reçues des fonderies par votre société ont été mentionnées dans cette déclaration ? </t>
  </si>
  <si>
    <t xml:space="preserve">4) Cem por cento do mineral de conflito (necessários à funcionalidade ou à produção dos seus produtos) têm origem de material reciclado ou sucata? </t>
  </si>
  <si>
    <t xml:space="preserve">6) Você identificou todas as fundições que fornecem mineral de conflito para sua cadeia de suprimentos? </t>
  </si>
  <si>
    <t xml:space="preserve">7) Todas as informações aplicáveis sobre fundições recebidas por sua empresa foram reportadas nesta declaração? </t>
  </si>
  <si>
    <t xml:space="preserve">4) ¿Se origina el 100 por ciento del 3TG (necesario para la funcionalidad o la producción de sus productos) del reciclaje o de las fuentes de residuos? </t>
  </si>
  <si>
    <t xml:space="preserve">6) ¿Ha identificado a todos los fundidores que suministran el 3TG a su cadena de suministro? </t>
  </si>
  <si>
    <t xml:space="preserve">7) ¿Se ha incluido en este declaración toda la información aplicable del fundidor recibida por su compañía? </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</si>
  <si>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</si>
  <si>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</si>
  <si>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</si>
  <si>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</si>
  <si>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</si>
  <si>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</si>
  <si>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</si>
  <si>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</si>
  <si>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</si>
  <si>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</si>
  <si>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</si>
  <si>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</si>
  <si>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</si>
  <si>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</si>
  <si>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</si>
  <si>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</si>
  <si>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</si>
  <si>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</si>
  <si>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</si>
  <si>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</si>
  <si>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</si>
  <si>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have implemented conflict-free minerals sourcing due diligence measures on Declaration tab cell D77</t>
  </si>
  <si>
    <t>Answer if your company has made your DRC conflict-free sourcing policy publically available on your website on the Declaration tab cell D71</t>
  </si>
  <si>
    <t>Answer if you require your direct suppliers to be DRC conflict-free on the Declaration tab cell D73</t>
  </si>
  <si>
    <t>Answer if you request your suppliers to fill out this Conflict Minerals Reporting Template on Declaration tab cell D79</t>
  </si>
  <si>
    <t>Answer if you request smelter names from your suppliers on the declaration tab cell D81</t>
  </si>
  <si>
    <t>Answer if you verify responses from your suppliers against your company's expectations on Declaration tab cell D83</t>
  </si>
  <si>
    <t>Answer if your verification process includes corrective action management on Declaration tab cell D85</t>
  </si>
  <si>
    <t>Answer if you are subject to the SEC Disclosure requirement on Declaration tab cell D87</t>
  </si>
  <si>
    <t>Provide list of smelters contributing material to supply chain on Smelter List tab</t>
  </si>
  <si>
    <t>If applicable, provide 1 or more Products or Item Numbers this declaration applies to. From Declaration tab select hyperlink in cell 6H1 to enter Product List tab</t>
  </si>
  <si>
    <t>J23</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</si>
  <si>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</si>
  <si>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</si>
  <si>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</si>
  <si>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</si>
  <si>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</si>
  <si>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</si>
  <si>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</si>
  <si>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</si>
  <si>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</si>
  <si>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</si>
  <si>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</si>
  <si>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</si>
  <si>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</si>
  <si>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</si>
  <si>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</si>
  <si>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</si>
  <si>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</si>
  <si>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</si>
  <si>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</si>
  <si>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</si>
  <si>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</si>
  <si>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</si>
  <si>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</si>
  <si>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</si>
  <si>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</si>
  <si>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CheckerJ6</t>
  </si>
  <si>
    <t>CheckerJ7</t>
  </si>
  <si>
    <t>Answer if your company has a DRC conflict-free sourcing policy on the Declaration tab cell D69</t>
  </si>
  <si>
    <t>J50</t>
  </si>
  <si>
    <t>J51</t>
  </si>
  <si>
    <t>J52</t>
  </si>
  <si>
    <t>J53</t>
  </si>
  <si>
    <t>J54</t>
  </si>
  <si>
    <t>J55</t>
  </si>
  <si>
    <t>J56</t>
  </si>
  <si>
    <t>J57</t>
  </si>
  <si>
    <t>J58</t>
  </si>
  <si>
    <t xml:space="preserve">J59 </t>
  </si>
  <si>
    <t>J60</t>
  </si>
  <si>
    <t>J61</t>
  </si>
  <si>
    <t>J62</t>
  </si>
  <si>
    <t>CheckerJ8</t>
  </si>
  <si>
    <t>CheckerJ9</t>
  </si>
  <si>
    <t>CheckerJ10</t>
  </si>
  <si>
    <t>CheckerJ11</t>
  </si>
  <si>
    <t>CheckerJ12</t>
  </si>
  <si>
    <t>CheckerJ13</t>
  </si>
  <si>
    <t>CheckerJ15</t>
  </si>
  <si>
    <t>CheckerJ16</t>
  </si>
  <si>
    <t>CheckerJ17</t>
  </si>
  <si>
    <t>CheckerJ18</t>
  </si>
  <si>
    <t>CheckerJ20</t>
  </si>
  <si>
    <t>CheckerJ21</t>
  </si>
  <si>
    <t>CheckerJ22</t>
  </si>
  <si>
    <t>CheckerJ23</t>
  </si>
  <si>
    <t>CheckerJ25</t>
  </si>
  <si>
    <t>CheckerJ26</t>
  </si>
  <si>
    <t>CheckerJ27</t>
  </si>
  <si>
    <t>CheckerJ28</t>
  </si>
  <si>
    <t>CheckerJ30</t>
  </si>
  <si>
    <t>CheckerJ31</t>
  </si>
  <si>
    <t>CheckerJ32</t>
  </si>
  <si>
    <t>CheckerJ33</t>
  </si>
  <si>
    <t>CheckerJ35</t>
  </si>
  <si>
    <t>CheckerJ36</t>
  </si>
  <si>
    <t>CheckerJ37</t>
  </si>
  <si>
    <t>CheckerJ38</t>
  </si>
  <si>
    <t>CheckerJ40</t>
  </si>
  <si>
    <t>CheckerJ41</t>
  </si>
  <si>
    <t>CheckerJ42</t>
  </si>
  <si>
    <t>CheckerJ43</t>
  </si>
  <si>
    <t>CheckerJ45</t>
  </si>
  <si>
    <t>CheckerJ46</t>
  </si>
  <si>
    <t>CheckerJ47</t>
  </si>
  <si>
    <t>CheckerJ48</t>
  </si>
  <si>
    <t>CheckerJ50</t>
  </si>
  <si>
    <t>CheckerJ51</t>
  </si>
  <si>
    <t>CheckerJ52</t>
  </si>
  <si>
    <t>CheckerJ53</t>
  </si>
  <si>
    <t>CheckerJ54</t>
  </si>
  <si>
    <t>CheckerJ55</t>
  </si>
  <si>
    <t>CheckerJ56</t>
  </si>
  <si>
    <t>CheckerJ57</t>
  </si>
  <si>
    <t>CheckerJ58</t>
  </si>
  <si>
    <t>CheckerJ59</t>
  </si>
  <si>
    <t>CheckerJ60</t>
  </si>
  <si>
    <t>CheckerJ61</t>
  </si>
  <si>
    <t>CheckerJ62</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</si>
  <si>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</si>
  <si>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</si>
  <si>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</si>
  <si>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</si>
  <si>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</si>
  <si>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</si>
  <si>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</si>
  <si>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</si>
  <si>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</si>
  <si>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Enter the URL in Declaration worksheet cell G71 if you answer "Yes" for question B. The format of the URL should be "www.companyname.com"</t>
  </si>
  <si>
    <t>B. Is your conflict minerals sourcing policy publicly available on your website? (Note – If yes, the user shall specify the URL in the comment field.)</t>
  </si>
  <si>
    <t>D. Do you require your direct suppliers to source the 3TG from smelters whose due diligence practices have been validated by an independent third party audit program?</t>
  </si>
  <si>
    <t>E. Have you implemented due diligence measures for conflict-free sourcing?</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</si>
  <si>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</si>
  <si>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</si>
  <si>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</si>
  <si>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</si>
  <si>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</si>
  <si>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</si>
  <si>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</si>
  <si>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</si>
  <si>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</si>
  <si>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</si>
  <si>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</si>
  <si>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</si>
  <si>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</si>
  <si>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</si>
  <si>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</si>
  <si>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</si>
  <si>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</si>
  <si>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</si>
  <si>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</si>
  <si>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</si>
  <si>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</si>
  <si>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</si>
  <si>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</si>
  <si>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</si>
  <si>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</si>
  <si>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</si>
  <si>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</si>
  <si>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</si>
  <si>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</si>
  <si>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</si>
  <si>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</si>
  <si>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</si>
  <si>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</si>
  <si>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</si>
  <si>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</si>
  <si>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Yunnan</t>
  </si>
  <si>
    <t>CHALCO Yunnan Copper Co. Ltd.</t>
  </si>
  <si>
    <t>Arezzo</t>
  </si>
  <si>
    <t>Chiyoda</t>
  </si>
  <si>
    <t>Namdong</t>
  </si>
  <si>
    <t>Daejin Industry</t>
  </si>
  <si>
    <t>Huangshi</t>
  </si>
  <si>
    <t>Gimpo</t>
  </si>
  <si>
    <t>Kosaka</t>
  </si>
  <si>
    <t>Akita</t>
  </si>
  <si>
    <t>Dowa Kogyo k.k.</t>
  </si>
  <si>
    <t>Dowa Metalmine Co. Ltd</t>
  </si>
  <si>
    <t>Dowa Metals &amp; Mining Co. Ltd</t>
  </si>
  <si>
    <t>Honjo</t>
  </si>
  <si>
    <t>Saitama</t>
  </si>
  <si>
    <t>Novosibirsk</t>
  </si>
  <si>
    <t>Lanzhou</t>
  </si>
  <si>
    <t>Gansu</t>
  </si>
  <si>
    <t>Guoda Safina High-Tech Environmental Refinery Co., Ltd.</t>
  </si>
  <si>
    <t>CID000651</t>
  </si>
  <si>
    <t>Zhaoyuan</t>
  </si>
  <si>
    <t>Hunan</t>
  </si>
  <si>
    <t>Yantai NUS Safina tech environmental Refinery Co. Ltd.</t>
  </si>
  <si>
    <t>Fuyang</t>
  </si>
  <si>
    <t>Zhejiang</t>
  </si>
  <si>
    <t>Fanling</t>
  </si>
  <si>
    <t>Hong Kong</t>
  </si>
  <si>
    <t>Hanau</t>
  </si>
  <si>
    <t>Changsha</t>
  </si>
  <si>
    <t>Hunan Chenzhou Mining Industry Co. Ltd.</t>
  </si>
  <si>
    <t>Danwon</t>
  </si>
  <si>
    <t>Hohhot</t>
  </si>
  <si>
    <t>Soka</t>
  </si>
  <si>
    <t>Kuyumcukent</t>
  </si>
  <si>
    <t>Osaka</t>
  </si>
  <si>
    <t>Guixi City</t>
  </si>
  <si>
    <t>Jiangxi</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</si>
  <si>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</si>
  <si>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</si>
  <si>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</si>
  <si>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</si>
  <si>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</si>
  <si>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</si>
  <si>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</si>
  <si>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</si>
  <si>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</si>
  <si>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</si>
  <si>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</si>
  <si>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</si>
  <si>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</si>
  <si>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</si>
  <si>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</si>
  <si>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Henan</t>
  </si>
  <si>
    <t>Onsan-eup</t>
  </si>
  <si>
    <t>Luoyang Zijin Yinhui Gold Refinery Co., Ltd.</t>
  </si>
  <si>
    <t>Luoyang</t>
  </si>
  <si>
    <t>Buffalo</t>
  </si>
  <si>
    <t>New York</t>
  </si>
  <si>
    <t>Iruma</t>
  </si>
  <si>
    <t>Metalor Technologies (Suzhou) Ltd.</t>
  </si>
  <si>
    <t>CID001147</t>
  </si>
  <si>
    <t>Jiangsu</t>
  </si>
  <si>
    <t>Kwai Chung</t>
  </si>
  <si>
    <t>Marin</t>
  </si>
  <si>
    <t>Neuchâtel</t>
  </si>
  <si>
    <t>North Attleboro</t>
  </si>
  <si>
    <t>Massachusetts</t>
  </si>
  <si>
    <t>Torreon</t>
  </si>
  <si>
    <t>Naoshima</t>
  </si>
  <si>
    <t>Hiroshima</t>
  </si>
  <si>
    <t>Takehara</t>
  </si>
  <si>
    <t>Mitsui Kinzoku Co., Ltd.</t>
  </si>
  <si>
    <t>Obrucheva</t>
  </si>
  <si>
    <t>Bahçelievler</t>
  </si>
  <si>
    <t>Navoi</t>
  </si>
  <si>
    <t>Noda</t>
  </si>
  <si>
    <t>Chiba</t>
  </si>
  <si>
    <t>Jackson</t>
  </si>
  <si>
    <t>Ohio</t>
  </si>
  <si>
    <t>Nara-shi</t>
  </si>
  <si>
    <t>Nara</t>
  </si>
  <si>
    <t>Krasnoyarsk</t>
  </si>
  <si>
    <t>OJSC Krastsvetmet</t>
  </si>
  <si>
    <t>Castel San Pietro</t>
  </si>
  <si>
    <t>Shandong</t>
  </si>
  <si>
    <t>Kasimov</t>
  </si>
  <si>
    <t>Jakarta</t>
  </si>
  <si>
    <t>La Chaux-de-Fonds</t>
  </si>
  <si>
    <t>Germiston</t>
  </si>
  <si>
    <t>Gauteng</t>
  </si>
  <si>
    <t>Ottawa</t>
  </si>
  <si>
    <t>Williston</t>
  </si>
  <si>
    <t>North Dakota</t>
  </si>
  <si>
    <t>Samdok Metal</t>
  </si>
  <si>
    <t>SD (Samdok) Metal</t>
  </si>
  <si>
    <t>Changwon</t>
  </si>
  <si>
    <t>Amsterdam</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</si>
  <si>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</si>
  <si>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</si>
  <si>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</si>
  <si>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</si>
  <si>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</si>
  <si>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</si>
  <si>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</si>
  <si>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</si>
  <si>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</si>
  <si>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Sichuan</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</si>
  <si>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</si>
  <si>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</si>
  <si>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</si>
  <si>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</si>
  <si>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</si>
  <si>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</si>
  <si>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</si>
  <si>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</si>
  <si>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</si>
  <si>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</si>
  <si>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</si>
  <si>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</si>
  <si>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t>
  </si>
  <si>
    <t>Anhui Tongling Nonferrous Metal Mining Co., Ltd.</t>
  </si>
  <si>
    <t>TongLing Nonferrous Metals Group Holdings Co., Ltd.</t>
  </si>
  <si>
    <t>Asan</t>
  </si>
  <si>
    <t>Guarulhos</t>
  </si>
  <si>
    <t>São Paulo</t>
  </si>
  <si>
    <t>Hoboken</t>
  </si>
  <si>
    <t>Antwerp</t>
  </si>
  <si>
    <t>Alden</t>
  </si>
  <si>
    <t>Balerna</t>
  </si>
  <si>
    <t>Newburn</t>
  </si>
  <si>
    <t>Western Australia</t>
  </si>
  <si>
    <t>AGR Mathey</t>
  </si>
  <si>
    <t>ANZ (Perth Mint 4N)</t>
  </si>
  <si>
    <t>Perth Mint (ANZ)</t>
  </si>
  <si>
    <t>Yamamoto Precision Metals</t>
  </si>
  <si>
    <t>Sagamihara</t>
  </si>
  <si>
    <t>Sanmenxia</t>
  </si>
  <si>
    <t>Henan Zhongyuan Gold Refinery Co., Ltd.</t>
  </si>
  <si>
    <t>Zhao Yuan Gold Smelter of ZhongJin</t>
  </si>
  <si>
    <t>Zhaoyuan Gold Group</t>
  </si>
  <si>
    <t>Henan Zhongyuan Gold Smelter of Zhongjin Gold Co. Ltd.</t>
  </si>
  <si>
    <t>Shanghang</t>
  </si>
  <si>
    <t>Fujian</t>
  </si>
  <si>
    <t>Zijin Mining Industry Corporation</t>
  </si>
  <si>
    <t>Guangzhou</t>
  </si>
  <si>
    <t>Guangdong</t>
  </si>
  <si>
    <t>Guangdong Gaoyao Co</t>
  </si>
  <si>
    <t>Geib Refining Corporation</t>
  </si>
  <si>
    <t>CID002459</t>
  </si>
  <si>
    <t>Mewat</t>
  </si>
  <si>
    <t>Haryana</t>
  </si>
  <si>
    <t>Miami</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</si>
  <si>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</si>
  <si>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</si>
  <si>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</si>
  <si>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</si>
  <si>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</si>
  <si>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</si>
  <si>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</si>
  <si>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</si>
  <si>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</si>
  <si>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</si>
  <si>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</si>
  <si>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</si>
  <si>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</si>
  <si>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</si>
  <si>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</si>
  <si>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</si>
  <si>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</si>
  <si>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</si>
  <si>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</si>
  <si>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</si>
  <si>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</si>
  <si>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Conghua</t>
  </si>
  <si>
    <t>Sihui City</t>
  </si>
  <si>
    <t>Pompano Beach</t>
  </si>
  <si>
    <t>Jiangmen</t>
  </si>
  <si>
    <t>F &amp; X</t>
  </si>
  <si>
    <t>Yingde</t>
  </si>
  <si>
    <t>Jiujiang</t>
  </si>
  <si>
    <t>Yifeng</t>
  </si>
  <si>
    <t>São João del Rei</t>
  </si>
  <si>
    <t>District Raigad</t>
  </si>
  <si>
    <t>Maharashtra</t>
  </si>
  <si>
    <t>Metallurgical Products India Pvt. Ltd. (MPIL)</t>
  </si>
  <si>
    <t>Presidente Figueiredo</t>
  </si>
  <si>
    <t>Amazonas</t>
  </si>
  <si>
    <t>Omuta</t>
  </si>
  <si>
    <t>Fukuoka</t>
  </si>
  <si>
    <t>Sillamäe</t>
  </si>
  <si>
    <t>Ida-Virumaa</t>
  </si>
  <si>
    <t>Shizuishan City</t>
  </si>
  <si>
    <t>Ningxia</t>
  </si>
  <si>
    <t>Fremont</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</si>
  <si>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</si>
  <si>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</si>
  <si>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</si>
  <si>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</si>
  <si>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</si>
  <si>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</si>
  <si>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</si>
  <si>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</si>
  <si>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</si>
  <si>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</si>
  <si>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</si>
  <si>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</si>
  <si>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</si>
  <si>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</si>
  <si>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</si>
  <si>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</si>
  <si>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</si>
  <si>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</si>
  <si>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</si>
  <si>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</si>
  <si>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</si>
  <si>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</si>
  <si>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</si>
  <si>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</si>
  <si>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</si>
  <si>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</si>
  <si>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Mound House</t>
  </si>
  <si>
    <t>Nevada</t>
  </si>
  <si>
    <t>CID002707</t>
  </si>
  <si>
    <t>Minas gerais</t>
  </si>
  <si>
    <t>Jiangxi Ketai Advanced Material Co., Ltd.</t>
  </si>
  <si>
    <t>Hezhou</t>
  </si>
  <si>
    <t>Guangxi</t>
  </si>
  <si>
    <t>PGMA</t>
  </si>
  <si>
    <t>Altoona</t>
  </si>
  <si>
    <t>Alent plc</t>
  </si>
  <si>
    <t>Alpha Metals Taiwan</t>
  </si>
  <si>
    <t>Alpha Metals</t>
  </si>
  <si>
    <t>Cookson (Alpha Metals Taiwan)</t>
  </si>
  <si>
    <t>Cookson Alpha Metals (Shenzhen) Co., Ltd.</t>
  </si>
  <si>
    <t>Ariquemes</t>
  </si>
  <si>
    <t>Sungailiat</t>
  </si>
  <si>
    <t>Pangkalan</t>
  </si>
  <si>
    <t>Pangkal Pinang</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</si>
  <si>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</si>
  <si>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</si>
  <si>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</si>
  <si>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</si>
  <si>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</si>
  <si>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</si>
  <si>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</si>
  <si>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</si>
  <si>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</si>
  <si>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</si>
  <si>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</si>
  <si>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</si>
  <si>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</si>
  <si>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</si>
  <si>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</si>
  <si>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</si>
  <si>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</si>
  <si>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</si>
  <si>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</si>
  <si>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</si>
  <si>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</si>
  <si>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Asago</t>
  </si>
  <si>
    <t>CID001231</t>
  </si>
  <si>
    <t>Nanshan Tin Co. Ltd.</t>
  </si>
  <si>
    <t>Operaciones Metalurgical S.A.</t>
  </si>
  <si>
    <t>Lintang</t>
  </si>
  <si>
    <t>PT Indra Eramult Logam Industri</t>
  </si>
  <si>
    <t>Kepulauan Riau</t>
  </si>
  <si>
    <t>Karimun</t>
  </si>
  <si>
    <t>Brand RBT</t>
  </si>
  <si>
    <t>PT Timah (Persero) Tbk Kundur</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</si>
  <si>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</si>
  <si>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</si>
  <si>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</si>
  <si>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</si>
  <si>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</si>
  <si>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</si>
  <si>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</si>
  <si>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</si>
  <si>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</si>
  <si>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</si>
  <si>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</si>
  <si>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</si>
  <si>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</si>
  <si>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</si>
  <si>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CV Ayi Jaya</t>
  </si>
  <si>
    <t>CID002570</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</si>
  <si>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</si>
  <si>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</si>
  <si>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</si>
  <si>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</si>
  <si>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</si>
  <si>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</si>
  <si>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</si>
  <si>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</si>
  <si>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</si>
  <si>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</si>
  <si>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</si>
  <si>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</si>
  <si>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</si>
  <si>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</si>
  <si>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</si>
  <si>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</si>
  <si>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</si>
  <si>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</si>
  <si>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</si>
  <si>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</si>
  <si>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</si>
  <si>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Yanshi</t>
  </si>
  <si>
    <t>Towanda</t>
  </si>
  <si>
    <t>China National Non Ferrous</t>
  </si>
  <si>
    <t>Jiangxi Tungsten Industry Group Co. Ltd.</t>
  </si>
  <si>
    <t>Fallon</t>
  </si>
  <si>
    <t>Halong City</t>
  </si>
  <si>
    <t>St. Martin i-S</t>
  </si>
  <si>
    <t>WBH,Wolfram [Austria]</t>
  </si>
  <si>
    <t>WBH</t>
  </si>
  <si>
    <t>Xiamen</t>
  </si>
  <si>
    <t>Shaoguan</t>
  </si>
  <si>
    <t>Shaoguan Xinhai Rendan Tungsten Industry Co. Ltd</t>
  </si>
  <si>
    <t>Gao'an</t>
  </si>
  <si>
    <t>Tonggu</t>
  </si>
  <si>
    <t>Nanfeng Xiaozhai</t>
  </si>
  <si>
    <t>Xiamen H.C.</t>
  </si>
  <si>
    <t>Xiushui</t>
  </si>
  <si>
    <t>Vinh Bao District</t>
  </si>
  <si>
    <t>Hai Phong</t>
  </si>
  <si>
    <t>Dai Tu</t>
  </si>
  <si>
    <t>Hunan Chuangda Vanadium Tungsten Co., Ltd. Wuji</t>
  </si>
  <si>
    <t>CID002579</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</si>
  <si>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</si>
  <si>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</si>
  <si>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</si>
  <si>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</si>
  <si>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</si>
  <si>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</si>
  <si>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</si>
  <si>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</si>
  <si>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</si>
  <si>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</si>
  <si>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</si>
  <si>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Tantalum</t>
  </si>
  <si>
    <t>Smelter List - Tin</t>
  </si>
  <si>
    <t>Smelter List - Gold</t>
  </si>
  <si>
    <t>Smelter List - Tungsten</t>
  </si>
  <si>
    <t>CheckerJ63</t>
  </si>
  <si>
    <t>CheckerJ64</t>
  </si>
  <si>
    <t>CheckerJ65</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</si>
  <si>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</si>
  <si>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</si>
  <si>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</si>
  <si>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</si>
  <si>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</si>
  <si>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</si>
  <si>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</si>
  <si>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</si>
  <si>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</si>
  <si>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</si>
  <si>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</si>
  <si>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</si>
  <si>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</si>
  <si>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</si>
  <si>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</si>
  <si>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</si>
  <si>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</si>
  <si>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</si>
  <si>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</si>
  <si>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</si>
  <si>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</si>
  <si>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</si>
  <si>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</si>
  <si>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</si>
  <si>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</si>
  <si>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 xml:space="preserve">이 신고가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</si>
  <si>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</si>
  <si>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</si>
  <si>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</si>
  <si>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</si>
  <si>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</si>
  <si>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填写</t>
  </si>
  <si>
    <t>記入</t>
  </si>
  <si>
    <t>완료</t>
  </si>
  <si>
    <t>Complétez</t>
  </si>
  <si>
    <t>Concluído</t>
  </si>
  <si>
    <t>Vollständig</t>
  </si>
  <si>
    <t>Completare</t>
  </si>
  <si>
    <t>「申告」タブのD8セルに御社名を記入してください</t>
  </si>
  <si>
    <t xml:space="preserve">신고(Declaration)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</si>
  <si>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</si>
  <si>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</si>
  <si>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</si>
  <si>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</si>
  <si>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</si>
  <si>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</si>
  <si>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신고(Declaration) 탭의 D9 셀에서 신고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</si>
  <si>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</si>
  <si>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</si>
  <si>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</si>
  <si>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</si>
  <si>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</si>
  <si>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</si>
  <si>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신고(Declaration)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</si>
  <si>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</si>
  <si>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</si>
  <si>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</si>
  <si>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</si>
  <si>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</si>
  <si>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</si>
  <si>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 xml:space="preserve">신고(Declaration)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</si>
  <si>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</si>
  <si>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</si>
  <si>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</si>
  <si>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</si>
  <si>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</si>
  <si>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</si>
  <si>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 xml:space="preserve">신고(Declaration)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</si>
  <si>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</si>
  <si>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</si>
  <si>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</si>
  <si>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</si>
  <si>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</si>
  <si>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</si>
  <si>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 xml:space="preserve">신고(Declaration)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</si>
  <si>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</si>
  <si>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</si>
  <si>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</si>
  <si>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</si>
  <si>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</si>
  <si>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「申告」タブのD21セルに会社から正式に認められた代表者の電話番号を記入してください</t>
  </si>
  <si>
    <t xml:space="preserve">신고(Declaration) 탭의 D21 셀에 회사 대표 정보책임 담당자 전화 번호를 제공하십시오. </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</si>
  <si>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</si>
  <si>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</si>
  <si>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</si>
  <si>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</si>
  <si>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</si>
  <si>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「申告」タブのD22セルに書式への記入日を記入してください</t>
  </si>
  <si>
    <t xml:space="preserve">신고(Declaration)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</si>
  <si>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</si>
  <si>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</si>
  <si>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</si>
  <si>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</si>
  <si>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</si>
  <si>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</si>
  <si>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신고(Declaration) 탭의 D26 셀에 탄탈륨이 의도적으로 귀사 제품에 추가되어 있는지 여부를 신고하십시오.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</si>
  <si>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</si>
  <si>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</si>
  <si>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</si>
  <si>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</si>
  <si>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</si>
  <si>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</si>
  <si>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 xml:space="preserve">신고(Declaration) 탭의 D27 셀에 주석이 의도적으로 귀사 제품에 추가되어 있는지 여부를 신고하십시오.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</si>
  <si>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</si>
  <si>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</si>
  <si>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</si>
  <si>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</si>
  <si>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</si>
  <si>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</si>
  <si>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신고(Declaration) 탭의 D28 셀에 금이 의도적으로 귀사 제품에 추가되어 있는지 여부를 신고하십시오.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</si>
  <si>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</si>
  <si>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</si>
  <si>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</si>
  <si>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</si>
  <si>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</si>
  <si>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</si>
  <si>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 xml:space="preserve">신고(Declaration) 탭의 D29 셀에 텅스텐이 의도적으로 귀사 제품에 추가되어 있는지 여부를 신고하십시오.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</si>
  <si>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</si>
  <si>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</si>
  <si>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</si>
  <si>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</si>
  <si>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</si>
  <si>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</si>
  <si>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 xml:space="preserve">신고(Declaration) 탭의 D32 셀에 탄탈륨이 귀사의 제품 생산에 필요하고 신고된 완제품 내에 포함되어 있는지 여부를 신고하십시오.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</si>
  <si>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</si>
  <si>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</si>
  <si>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</si>
  <si>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</si>
  <si>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</si>
  <si>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</si>
  <si>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 xml:space="preserve">신고(Declaration) 탭의 D33 셀에 주석이 귀사의 제품 생산에 필요하고 신고된 완제품 내에 포함되어 있는지 여부를 신고하십시오.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</si>
  <si>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</si>
  <si>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</si>
  <si>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</si>
  <si>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</si>
  <si>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</si>
  <si>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</si>
  <si>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 xml:space="preserve">신고(Declaration) 탭의 D34 셀에 금이 귀사의 제품 생산에 필요하고 신고된 완제품 내에 포함되어 있는지 여부를 신고하십시오.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</si>
  <si>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</si>
  <si>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</si>
  <si>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</si>
  <si>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</si>
  <si>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</si>
  <si>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</si>
  <si>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 xml:space="preserve">신고(Declaration) 탭의 D35 셀에 텅스텐이 귀사의 제품 생산에 필요하고 신고된 완제품 내에 포함되어 있는지 여부를 신고하십시오.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</si>
  <si>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</si>
  <si>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</si>
  <si>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</si>
  <si>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</si>
  <si>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</si>
  <si>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</si>
  <si>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 xml:space="preserve">신고(Declaration) 탭의 D38 셀에 이 설문조사의 응답내용 내에서 신고된 제품 범위 내에 사용된 탄탈륨이 콩고공화국이나 그 인접국가로부터 유래된 것인지 여부를 신고하십시오.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</si>
  <si>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</si>
  <si>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</si>
  <si>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</si>
  <si>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</si>
  <si>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</si>
  <si>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</si>
  <si>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 xml:space="preserve">신고(Declaration) 탭의 D39 셀에 이 설문조사의 응답내용 내에서 신고된 제품 범위 내에 사용된 주석이 콩고공화국이나 그 인접국가로부터 유래된 것인지 여부를 신고하십시오.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</si>
  <si>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</si>
  <si>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</si>
  <si>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</si>
  <si>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</si>
  <si>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</si>
  <si>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</si>
  <si>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신고(Declaration) 탭의 D40 셀에 이 설문조사의 응답내용 내에서 신고된 제품 범위 내에 사용된 금이 콩고공화국이나 그 인접국가로부터 유래된 것인지 여부를 신고하십시오.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</si>
  <si>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</si>
  <si>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</si>
  <si>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</si>
  <si>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</si>
  <si>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</si>
  <si>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</si>
  <si>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 xml:space="preserve">신고(Declaration) 탭의 D41 셀에 이 설문조사의 응답내용 내에서 신고된 제품 범위 내에 사용된 텅스텐이 콩고공화국이나 그 인접국가로부터 유래된 것인지 여부를 신고하십시오.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</si>
  <si>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</si>
  <si>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</si>
  <si>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</si>
  <si>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</si>
  <si>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</si>
  <si>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本調査回答で申告された製品範囲内で使用されるタンタルが100％リサイクル業者又はスクラップサプライヤーから調達されている場合は、「申告」タブのD44セルに申告してください</t>
  </si>
  <si>
    <t xml:space="preserve">신고(Declaration) 탭의 D44 셀에 이 설문조사의 응답내용 내에서 신고된 제품 범위 내에 사용된 탄탈륨이 전적으로 재활용이나 폐자원에서 나온 것인지 여부를 신고하십시오.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</si>
  <si>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</si>
  <si>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</si>
  <si>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</si>
  <si>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</si>
  <si>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</si>
  <si>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本調査回答で申告された製品範囲内で使用される錫が100％リサイクル業者又はスクラップサプライヤーから調達されている場合は、「申告」タブのD45セルに申告してください</t>
  </si>
  <si>
    <t xml:space="preserve">신고(Declaration) 탭의 D45 셀에 이 설문조사의 응답내용 내에서 신고된 제품 범위 내에 사용된 주석이 전적으로 재활용이나 폐자원에서 나온 것인지 여부를 신고하십시오.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</si>
  <si>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</si>
  <si>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</si>
  <si>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</si>
  <si>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</si>
  <si>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</si>
  <si>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本調査回答で申告された製品範囲内で使用される金が100％リサイクル業者又はスクラップサプライヤーから調達されている場合は、「申告」タブのD46セルに申告してください</t>
  </si>
  <si>
    <t xml:space="preserve">신고(Declaration) 탭의 D46 셀에 이 설문조사의 응답내용 내에서 신고된 제품 범위 내에 사용된 금이 전적으로 재활용이나 폐자원에서 나온 것인지 여부를 신고하십시오.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</si>
  <si>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</si>
  <si>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</si>
  <si>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</si>
  <si>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</si>
  <si>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</si>
  <si>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本調査回答で申告された製品範囲内で使用されるタングステンが100％リサイクル業者又はスクラップサプライヤーから調達されている場合は、「申告」タブのD47セルに申告してください</t>
  </si>
  <si>
    <t xml:space="preserve">신고(Declaration) 탭의 D47 셀에 이 설문조사의 응답내용 내에서 신고된 제품 범위 내에 사용된 텅스텐이 전적으로 재활용이나 폐자원에서 나온 것인지 여부를 신고하십시오.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</si>
  <si>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</si>
  <si>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</si>
  <si>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</si>
  <si>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</si>
  <si>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</si>
  <si>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</si>
  <si>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 xml:space="preserve">신고(Declaration)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</si>
  <si>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</si>
  <si>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</si>
  <si>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Schmelzofeninformationen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</si>
  <si>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</si>
  <si>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</si>
  <si>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</si>
  <si>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신고(Declaration)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</si>
  <si>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</si>
  <si>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</si>
  <si>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</si>
  <si>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</si>
  <si>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</si>
  <si>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</si>
  <si>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신고(Declaration)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</si>
  <si>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</si>
  <si>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</si>
  <si>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</si>
  <si>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</si>
  <si>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</si>
  <si>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</si>
  <si>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신고(Declaration)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</si>
  <si>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</si>
  <si>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</si>
  <si>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</si>
  <si>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</si>
  <si>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</si>
  <si>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</si>
  <si>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 xml:space="preserve">신고(Declaration) 탭의 D56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</si>
  <si>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</si>
  <si>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</si>
  <si>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</si>
  <si>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</si>
  <si>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</si>
  <si>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</si>
  <si>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 xml:space="preserve">신고(Declaration) 탭의 D57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</si>
  <si>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</si>
  <si>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</si>
  <si>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</si>
  <si>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</si>
  <si>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</si>
  <si>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</si>
  <si>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 xml:space="preserve">신고(Declaration) 탭의 D58 셀에 이 설문조사 응답내용에 신고된 제품 범위에 해당하는 모든 제련소 명칭이 제공되었는지 여부를 신고하십시오.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</si>
  <si>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</si>
  <si>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</si>
  <si>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</si>
  <si>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</si>
  <si>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</si>
  <si>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</si>
  <si>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 xml:space="preserve">신고(Declaration) 탭의 D59 셀에 이 설문조사 응답내용에 신고된 제품 범위에 해당하는 모든 제련소 명칭이 제공되었는지 여부를 신고하십시오.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</si>
  <si>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</si>
  <si>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</si>
  <si>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</si>
  <si>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</si>
  <si>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</si>
  <si>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</si>
  <si>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 xml:space="preserve">신고(Declaration) 탭의 D62 셀에 탄탈륨 제련소에 대한 모든 해당 정보가 제공되었는지 여부를 신고하십시오.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</si>
  <si>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</si>
  <si>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</si>
  <si>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Tantalum-Schmelzöfen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</si>
  <si>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</si>
  <si>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</si>
  <si>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</si>
  <si>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 xml:space="preserve">신고(Declaration) 탭의 D63 셀에 주석 제련소에 대한 모든 해당 정보가 제공되었는지 여부를 신고하십시오.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</si>
  <si>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</si>
  <si>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</si>
  <si>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</si>
  <si>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</si>
  <si>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</si>
  <si>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</si>
  <si>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 xml:space="preserve">신고(Declaration) 탭의 D64 셀에 금 제련소에 대한 모든 해당 정보가 제공되었는지 여부를 신고하십시오.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</si>
  <si>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</si>
  <si>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</si>
  <si>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</si>
  <si>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</si>
  <si>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</si>
  <si>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</si>
  <si>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 xml:space="preserve">신고(Declaration) 탭의 D65 셀에 텅스텐 제련소에 대한 모든 해당 정보가 제공되었는지 여부를 신고하십시오.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</si>
  <si>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</si>
  <si>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</si>
  <si>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</si>
  <si>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</si>
  <si>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</si>
  <si>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御社にDRCコンフリクトフリーの調達方針がある場合は、「申告」タブのD69セルに回答してください</t>
  </si>
  <si>
    <t xml:space="preserve">신고(Declaration) 탭의 D69 셀에 귀사가 콩고공화국 분쟁으로부터 자유로운 광물 구매 정책(DRC conflict-free sourcing policy)을 보유하고 있는지 여부를 답변하십시오. </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</si>
  <si>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</si>
  <si>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</si>
  <si>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</si>
  <si>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</si>
  <si>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</si>
  <si>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御社のDRCコンフリクトフリーの調達方針を御社ウェブサイトから入手できる場合は、「申告」タブのD71セルに回答してください</t>
  </si>
  <si>
    <t xml:space="preserve">신고(Declaration) 탭의 D71 셀에서 귀사가 귀사의 웹사이트에서 콩고공화국 분쟁으로부터 자유로운 광물 구매 정책(DRC conflict-free sourcing policy)을 공개하고 있는지 여부를 답변하십시오. </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</si>
  <si>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</si>
  <si>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</si>
  <si>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</si>
  <si>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</si>
  <si>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</si>
  <si>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質問Bの回答が「Yes」の場合は、申告ワークシートのG71セルにURLを記入します。URLの形式は「www.companyname.com」にしてください。</t>
  </si>
  <si>
    <t xml:space="preserve">질문 B에 "예(Yes)"라고 답할 경우, 신고(Declaration) 워크시트의 G71 셀에 URL을 입력하십시오. URL 형식은 "www.companyname.com"이 되어야 합니다. </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</si>
  <si>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</si>
  <si>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</si>
  <si>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</si>
  <si>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</si>
  <si>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</si>
  <si>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御社が直接サプライヤーに対しDRCコンフリクトフリーであることを要求する場合は、「申告」タブのD73セルに回答してください</t>
  </si>
  <si>
    <t xml:space="preserve">신고(Declaration) 탭의 D73 셀에 귀사의 직접 공급업체가 콩고공화국 분쟁으로부터 자유로울 것을 귀사에서 요구하는지 여부를 답변하십시오. </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</si>
  <si>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</si>
  <si>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</si>
  <si>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</si>
  <si>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</si>
  <si>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</si>
  <si>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</si>
  <si>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御社がコンフリクトフリーの調達に関するデューデリジェンス対策を実施している場合は、「申告」タブのD77セルに回答してください</t>
  </si>
  <si>
    <t xml:space="preserve">신고(Declaration) 탭의 D77 셀에 분쟁으로부터 자유로운 광물 구매 실사 조치를 수행했는지 여부를 답변하십시오. </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</si>
  <si>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</si>
  <si>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</si>
  <si>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</si>
  <si>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</si>
  <si>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</si>
  <si>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御社がサプライヤーに対し、この紛争鉱物報告テンプレートに記入するよう要請する場合は、「申告」タブのD79セルに回答してください</t>
  </si>
  <si>
    <t xml:space="preserve">신고(Declaration) 탭의 D79 셀에 귀사의 공급업체가 이 분쟁광물 보고 템플릿(Conflict Minerals Reporting Template)을 작성하도록 귀사에서 요청하는지 여부를 답변하십시오. </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</si>
  <si>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</si>
  <si>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</si>
  <si>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</si>
  <si>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</si>
  <si>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</si>
  <si>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御社がサプライヤーに精錬業者名を要請する場合は、「申告」タブのD81セルに回答してください</t>
  </si>
  <si>
    <t xml:space="preserve">신고(Declaration)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</si>
  <si>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</si>
  <si>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</si>
  <si>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</si>
  <si>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</si>
  <si>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</si>
  <si>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サプライヤーからの回答を御社の期待と照合させて検証する場合には、「申告」タブのD83セルに回答してください</t>
  </si>
  <si>
    <t xml:space="preserve">신고(Declaration) 탭의 D83 셀에 귀사의 기대사항과 비교해 귀사의 공급업체로부터의 응답내용을 확인하는지 여부를 답변하십시오. </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</si>
  <si>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</si>
  <si>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</si>
  <si>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</si>
  <si>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</si>
  <si>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</si>
  <si>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御社の検証プロセスが是正措置の管理を含む場合は、「申告」タブのD85セルに回答してください</t>
  </si>
  <si>
    <t xml:space="preserve">신고(Declaration) 탭의 D85 셀에 귀사의 확인 프로세스에 시정 조치 관리가 포함되어 있는지 여부를 답변하십시오. </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</si>
  <si>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</si>
  <si>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</si>
  <si>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</si>
  <si>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</si>
  <si>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</si>
  <si>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御社がSECの開示要件の対象となっている場合は、「申告」タブのD87セルに回答してください</t>
  </si>
  <si>
    <t xml:space="preserve">신고(Declaration) 탭의 D87 셀에 귀사가 SEC 공개 요건을 따라야 하는지 답변하십시오. </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</si>
  <si>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</si>
  <si>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</si>
  <si>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</si>
  <si>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</si>
  <si>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</si>
  <si>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該当する場合は、この申告が該当する1つ以上の製品または項目を記入してください。「申告」タブから6H1セルのハイパーリンクを選択し、「製品リスト」タブに進んでください</t>
  </si>
  <si>
    <t xml:space="preserve">해당할 경우, 이 신고가 적용되는 1개 이상의 제품이나 항목 번호를 제공하십시오. 신고(Declaration)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</si>
  <si>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</si>
  <si>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</si>
  <si>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</si>
  <si>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</si>
  <si>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</si>
  <si>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</si>
  <si>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</si>
  <si>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</si>
  <si>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</si>
  <si>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„Schmelzöfenliste“ eine Liste von Schmelzöfen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</si>
  <si>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</si>
  <si>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</si>
  <si>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</si>
  <si>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</si>
  <si>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</si>
  <si>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</si>
  <si>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</si>
  <si>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</si>
  <si>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</si>
  <si>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</si>
  <si>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</si>
  <si>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</si>
  <si>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</si>
  <si>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</si>
  <si>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</si>
  <si>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</si>
  <si>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</si>
  <si>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</si>
  <si>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</si>
  <si>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</si>
  <si>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</si>
  <si>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</si>
  <si>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</si>
  <si>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</si>
  <si>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</si>
  <si>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</si>
  <si>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</si>
  <si>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</si>
  <si>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</si>
  <si>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</si>
  <si>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</si>
  <si>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</si>
  <si>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</si>
  <si>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2. 귀사의 신고 범위를 선택하십시오. 신고 범위의 선택사항은 다음과 같습니다.
A. 전사
B. 제품(또는 제품 목록)
C. 사용자 정의 
"전사"를 선택할 경우, 이 신고는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신고의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</si>
  <si>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L62</t>
  </si>
  <si>
    <t>L63</t>
  </si>
  <si>
    <t>L64</t>
  </si>
  <si>
    <t>L65</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</si>
  <si>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</si>
  <si>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</si>
  <si>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</si>
  <si>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</si>
  <si>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</si>
  <si>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</si>
  <si>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</si>
  <si>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</si>
  <si>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</si>
  <si>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</si>
  <si>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</si>
  <si>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CV Nurjanah</t>
  </si>
  <si>
    <t>OMSA</t>
  </si>
  <si>
    <t>Met-Mex Penoles, S.A.</t>
  </si>
  <si>
    <t>Aida Chemical Industries Co., Ltd.</t>
  </si>
  <si>
    <t>Asaka Riken Co., Ltd.</t>
  </si>
  <si>
    <t>Yunnan Copper Industry Co., Ltd.</t>
  </si>
  <si>
    <t>CNMC (Guangxi) PGMA Co., Ltd.</t>
  </si>
  <si>
    <t>Daejin Indus Co., Ltd.</t>
  </si>
  <si>
    <t>Gejiu Non-Ferrous Metal Processing Co., Ltd.</t>
  </si>
  <si>
    <t>Huichang Jinshunda Tin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</si>
  <si>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</si>
  <si>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</si>
  <si>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</si>
  <si>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</si>
  <si>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</si>
  <si>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</si>
  <si>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</si>
  <si>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</si>
  <si>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</si>
  <si>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</si>
  <si>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</si>
  <si>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</si>
  <si>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</si>
  <si>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</si>
  <si>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</si>
  <si>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</si>
  <si>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</si>
  <si>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</si>
  <si>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</si>
  <si>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</si>
  <si>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Umicore Brasil Ltda.</t>
  </si>
  <si>
    <t>Vietnam Youngsun Tungsten Industry Co., Ltd.</t>
  </si>
  <si>
    <t>Yamamoto Precious Metal Co., Ltd.</t>
  </si>
  <si>
    <t>Yokohama Metal Co., Ltd.</t>
  </si>
  <si>
    <t>Yunnan Chengfeng Non-ferrous Metals Co., Ltd.</t>
  </si>
  <si>
    <t>Yichun Jin Yang Rare Metal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</si>
  <si>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</si>
  <si>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</si>
  <si>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</si>
  <si>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</si>
  <si>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</si>
  <si>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</si>
  <si>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</si>
  <si>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</si>
  <si>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</si>
  <si>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</si>
  <si>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</si>
  <si>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</si>
  <si>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</si>
  <si>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</si>
  <si>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</si>
  <si>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</si>
  <si>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Telefonnummer des Bevollmächtigten (*):</t>
  </si>
  <si>
    <t>Beantworten Sie die Fragen 1 - 7 entsprechend dem oben angegebenen Geltungsbereich</t>
  </si>
  <si>
    <t>C. Verlangen Sie von Ihren direkten Lieferanten, "DRC-konfliktfrei" zu sein?</t>
  </si>
  <si>
    <t>D. Verlangen Sie von Ihren direkten Lieferanten, das 3TG-Mineral ausschließlich von Schmelzhütten zu beziehen, deren Due-Diligence-Praktiken von einer unabhängigen Instanz überprüft wurden?</t>
  </si>
  <si>
    <t>B. Ist Ihre Richtlinie zur Beschaffung von Konfliktmineralien öffentlich auf ihrer Website verfügbar? (Hinweis: Wenn "Ja" geben Sie die URL im Feld "Kommentar" an.)</t>
  </si>
  <si>
    <t>D.  귀사는 1차 협력사에게 독립된 제3자 감사 회사에 의해 실사를 확인받은 제련소로부터만 3TG를 구매하기를 요구하고 있습니까?</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</si>
  <si>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</si>
  <si>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</si>
  <si>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</si>
  <si>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</si>
  <si>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</si>
  <si>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 xml:space="preserve"> 이 양식에 기입되는 정보를 책임질 수 있는 담당직원 성명을 기입하십시오.  이담당자는 수신 담당자와 다른 개인일 수 있읍니다.  동일할 경우, "Same" (동일) 또는 비슷한 용어는사용하지 마십시오.  </t>
  </si>
  <si>
    <t>11. Insert the email address of the Authorizing person.  If an email address is not available, state ‘‘not available’’ or ‘‘n/a.’’ A blank field may cause an error in form implementation.  This field is mandatory.</t>
  </si>
  <si>
    <t>12. Insert the telephone number for the Authorizing person. This field is mandatory.</t>
  </si>
  <si>
    <t>11.  정보책임 담당직원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</si>
  <si>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</si>
  <si>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</si>
  <si>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</si>
  <si>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</si>
  <si>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</si>
  <si>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12. Indicare il numero di telefono della persona responsabile della dichiariazione. Questo campo è obbligatorio.</t>
  </si>
  <si>
    <t>12. Inserte el teléfono de la persona que autoriza. Este campo es obligatorio.</t>
  </si>
  <si>
    <t>12. Geben Sie die Telefonnummer des Bevollmächtigten an. Dies ist ein obligatorisches Feld.</t>
  </si>
  <si>
    <t>12. inserir o número de telefone da pessoa que autoriza. Este campo é obrigatório.</t>
  </si>
  <si>
    <t>12. Indiquer le numéro de téléphone de la personne responsable. Ce champ est obligatoire.</t>
  </si>
  <si>
    <t>12.  이 양식에 기입되는 정보책임 담당직원 전화 번호를 기입하십시오.   이 필드는 필수입니다.</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</si>
  <si>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</si>
  <si>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</si>
  <si>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</si>
  <si>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</si>
  <si>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</si>
  <si>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4) Stammt das für die Funktionalität oder  Herstellung Ihrer Produkte benötigte 3TG-Mineral zu 100 % aus Recycling- oder Schrottquellen? </t>
  </si>
  <si>
    <t xml:space="preserve">6) Haben Sie alle Schmelzhütten ermittelt, die das 3TG-Mineral für Ihre Lieferkette bereitstellen? </t>
  </si>
  <si>
    <t xml:space="preserve">7) Haben Sie alle relevanten Informationen, die Ihr Unternehmen zu den Schmelzhütten erhalten hat, in dieser Erklärung aufgeführt? </t>
  </si>
  <si>
    <t>OJSC Novosibirsk Refinery</t>
  </si>
  <si>
    <t>PT Timah (Persero) Tbk Mentok</t>
  </si>
  <si>
    <t>Asahi Refining USA Inc.</t>
  </si>
  <si>
    <t>Quezon City</t>
  </si>
  <si>
    <t>SAXONIA Edelmetalle GmbH</t>
  </si>
  <si>
    <t>WIELAND Edelmetalle GmbH</t>
  </si>
  <si>
    <t>Ögussa Österreichische Gold- und Silber-Scheideanstalt GmbH</t>
  </si>
  <si>
    <t>CID002777</t>
  </si>
  <si>
    <t>CID002778</t>
  </si>
  <si>
    <t>CID002779</t>
  </si>
  <si>
    <t>Vienna</t>
  </si>
  <si>
    <t>PT Bangka Prima Tin</t>
  </si>
  <si>
    <t>CID002776</t>
  </si>
  <si>
    <t>Morris and Watson</t>
  </si>
  <si>
    <t>CID002282</t>
  </si>
  <si>
    <t>Auckland</t>
  </si>
  <si>
    <t>Minor revisions to correct reported issues including those related to error checking on the "Checker" and “Smelter List” tabs.</t>
  </si>
  <si>
    <t>Kagawa</t>
  </si>
  <si>
    <t>Ehime</t>
  </si>
  <si>
    <t>Schone Edelmetaal B.V.</t>
  </si>
  <si>
    <t>Hunan Chenzhou Mining Co., Ltd.</t>
  </si>
  <si>
    <t>Jiangxi Shunda Huichang Kam Tin Co., Ltd.</t>
  </si>
  <si>
    <t>This version incorporates a few changes to the smelter list as reflected in the Standard Smelter List as of June 12, 2015.  The latest version of the Standard Smelter List is available at: http://www.conflictfreesourcing.org.</t>
  </si>
  <si>
    <t>PT Aries Kencana Sejahtera</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</si>
  <si>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</si>
  <si>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</si>
  <si>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</si>
  <si>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</si>
  <si>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</si>
  <si>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</si>
  <si>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</si>
  <si>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</si>
  <si>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</si>
  <si>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</si>
  <si>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Zhaoqing Duoluoshan Non-ferrous Metals Co.,Ltd</t>
  </si>
  <si>
    <t>Alpha Metals Korea Ltd.</t>
  </si>
  <si>
    <t>Chengfeng Metals Co Pte Ltd</t>
  </si>
  <si>
    <t>China Rare Metal Material Co.,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</si>
  <si>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</si>
  <si>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</si>
  <si>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</si>
  <si>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</si>
  <si>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</si>
  <si>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</si>
  <si>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</si>
  <si>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</si>
  <si>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</si>
  <si>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</si>
  <si>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</si>
  <si>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</si>
  <si>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</si>
  <si>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PT Sukses Inti Makmur</t>
  </si>
  <si>
    <t>CID002816</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</si>
  <si>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</si>
  <si>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</si>
  <si>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</si>
  <si>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</si>
  <si>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</si>
  <si>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</si>
  <si>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PT Tommy Utama</t>
  </si>
  <si>
    <t>CID001493</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</si>
  <si>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</si>
  <si>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</si>
  <si>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</si>
  <si>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</si>
  <si>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</si>
  <si>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</si>
  <si>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</si>
  <si>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</si>
  <si>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</si>
  <si>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</si>
  <si>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</si>
  <si>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</si>
  <si>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</si>
  <si>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</si>
  <si>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</si>
  <si>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</si>
  <si>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</si>
  <si>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</si>
  <si>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</si>
  <si>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</si>
  <si>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CV Tiga Sekawan</t>
  </si>
  <si>
    <t>CID002593</t>
  </si>
  <si>
    <t>CID002848</t>
  </si>
  <si>
    <t>Guanyang Guida Nonferrous Metal Smelting Plant</t>
  </si>
  <si>
    <t>CID002849</t>
  </si>
  <si>
    <t>Guanyang</t>
  </si>
  <si>
    <t>PT Kijang Jaya Mandiri</t>
  </si>
  <si>
    <t>CID002829</t>
  </si>
  <si>
    <t>ACL Metais Eireli</t>
  </si>
  <si>
    <t>CID002833</t>
  </si>
  <si>
    <t>Araçariguama</t>
  </si>
  <si>
    <t>Jiangxi Dayu Longxintai Tungsten Co., Ltd.</t>
  </si>
  <si>
    <t>CID002647</t>
  </si>
  <si>
    <t>Jiangxi Tuohong New Raw Material</t>
  </si>
  <si>
    <t>CID002842</t>
  </si>
  <si>
    <t>CID002845</t>
  </si>
  <si>
    <t>Roshal</t>
  </si>
  <si>
    <t>CID002827</t>
  </si>
  <si>
    <t>Marilao</t>
  </si>
  <si>
    <t>Bulacan</t>
  </si>
  <si>
    <t>South-East Nonferrous Metal Company Limited of Hengyang City</t>
  </si>
  <si>
    <t>CID002815</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</si>
  <si>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</si>
  <si>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</si>
  <si>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</si>
  <si>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</si>
  <si>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</si>
  <si>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</si>
  <si>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CV Dua Sekawan</t>
  </si>
  <si>
    <t>CID002592</t>
  </si>
  <si>
    <t>HuiChang Hill Tin Industry Co., Ltd.</t>
  </si>
  <si>
    <t>CID002844</t>
  </si>
  <si>
    <t>CID000228</t>
  </si>
  <si>
    <t>3) Do any of the smelters in your supply chain source the 3TG from the covered countries? (SEC term, see definitions tab)</t>
  </si>
  <si>
    <r>
      <rPr>
        <sz val="10"/>
        <color indexed="8"/>
        <rFont val="Verdana"/>
        <family val="2"/>
      </rPr>
      <t>Türkçe</t>
    </r>
  </si>
  <si>
    <r>
      <rPr>
        <sz val="11"/>
        <color indexed="8"/>
        <rFont val="Verdana"/>
        <family val="2"/>
      </rPr>
      <t>Giriş</t>
    </r>
  </si>
  <si>
    <r>
      <rPr>
        <sz val="11"/>
        <color indexed="8"/>
        <rFont val="Verdana"/>
        <family val="2"/>
      </rPr>
      <t>Şirket Bilgi sorularının yanıtlanması için talimatlar (8 ila 22 arası satırlar).</t>
    </r>
    <r>
      <rPr>
        <sz val="11"/>
        <color indexed="8"/>
        <rFont val="Verdana"/>
        <family val="2"/>
      </rPr>
      <t xml:space="preserve">
Açıklamaları yalnızca İNGİLİZCE olarak yapın</t>
    </r>
  </si>
  <si>
    <r>
      <rPr>
        <sz val="11"/>
        <color indexed="8"/>
        <rFont val="Verdana"/>
        <family val="2"/>
      </rPr>
      <t xml:space="preserve"> Not:</t>
    </r>
    <r>
      <rPr>
        <sz val="11"/>
        <color indexed="8"/>
        <rFont val="Verdana"/>
        <family val="2"/>
      </rPr>
      <t xml:space="preserve"> </t>
    </r>
    <r>
      <rPr>
        <sz val="11"/>
        <color indexed="8"/>
        <rFont val="Verdana"/>
        <family val="2"/>
      </rPr>
      <t>(*) ile işaretlenmiş alanların doldurulması zorunludur.</t>
    </r>
    <r>
      <rPr>
        <sz val="11"/>
        <color indexed="8"/>
        <rFont val="Verdana"/>
        <family val="2"/>
      </rPr>
      <t xml:space="preserve"> </t>
    </r>
  </si>
  <si>
    <r>
      <rPr>
        <sz val="11"/>
        <color indexed="8"/>
        <rFont val="Verdana"/>
        <family val="2"/>
      </rPr>
      <t>2.</t>
    </r>
    <r>
      <rPr>
        <sz val="11"/>
        <color indexed="8"/>
        <rFont val="Verdana"/>
        <family val="2"/>
      </rPr>
      <t xml:space="preserve"> </t>
    </r>
    <r>
      <rPr>
        <sz val="11"/>
        <color indexed="8"/>
        <rFont val="Verdana"/>
        <family val="2"/>
      </rPr>
      <t>Şirketinizin Beyan Kapsamını seçin.</t>
    </r>
    <r>
      <rPr>
        <sz val="11"/>
        <color indexed="8"/>
        <rFont val="Verdana"/>
        <family val="2"/>
      </rPr>
      <t xml:space="preserve"> </t>
    </r>
    <r>
      <rPr>
        <sz val="11"/>
        <color indexed="8"/>
        <rFont val="Verdana"/>
        <family val="2"/>
      </rPr>
      <t>Kapsam seçenekleri aşağıdaki gibidir:</t>
    </r>
    <r>
      <rPr>
        <sz val="11"/>
        <color indexed="8"/>
        <rFont val="Verdana"/>
        <family val="2"/>
      </rPr>
      <t xml:space="preserve">
A.</t>
    </r>
    <r>
      <rPr>
        <sz val="11"/>
        <color indexed="8"/>
        <rFont val="Verdana"/>
        <family val="2"/>
      </rPr>
      <t xml:space="preserve"> </t>
    </r>
    <r>
      <rPr>
        <sz val="11"/>
        <color indexed="8"/>
        <rFont val="Verdana"/>
        <family val="2"/>
      </rPr>
      <t>Şirket geneli</t>
    </r>
    <r>
      <rPr>
        <sz val="11"/>
        <color indexed="8"/>
        <rFont val="Verdana"/>
        <family val="2"/>
      </rPr>
      <t xml:space="preserve">
B. Ürün (veya Ürün Listesi)</t>
    </r>
    <r>
      <rPr>
        <sz val="11"/>
        <color indexed="8"/>
        <rFont val="Verdana"/>
        <family val="2"/>
      </rPr>
      <t xml:space="preserve">
C. Kullanıcı Tanımlı </t>
    </r>
    <r>
      <rPr>
        <sz val="11"/>
        <color indexed="8"/>
        <rFont val="Verdana"/>
        <family val="2"/>
      </rPr>
      <t xml:space="preserve">
“Şirket geneli” seçeneklerinde, beyan bir şirketin tüm ürünlerini veya ana şirket tarafından üretilen ürün maddelerinin tamamını kapsar.</t>
    </r>
    <r>
      <rPr>
        <sz val="11"/>
        <color indexed="8"/>
        <rFont val="Verdana"/>
        <family val="2"/>
      </rPr>
      <t xml:space="preserve"> </t>
    </r>
    <r>
      <rPr>
        <sz val="11"/>
        <color indexed="8"/>
        <rFont val="Verdana"/>
        <family val="2"/>
      </rPr>
      <t xml:space="preserve">Bu nedenle bir kullanıcının şirket düzeyinde </t>
    </r>
    <r>
      <rPr>
        <b/>
        <sz val="11"/>
        <color indexed="8"/>
        <rFont val="Verdana"/>
        <family val="2"/>
      </rPr>
      <t>3TG</t>
    </r>
    <r>
      <rPr>
        <sz val="11"/>
        <color indexed="8"/>
        <rFont val="Verdana"/>
        <family val="2"/>
      </rPr>
      <t xml:space="preserve"> verilerini bildirmesi, ürettikleri tüm maden ürünleri ile ilgili ihtilaf içeren maden verilerini bildirmesi anlamına gelecektir.</t>
    </r>
    <r>
      <rPr>
        <sz val="11"/>
        <color indexed="8"/>
        <rFont val="Verdana"/>
        <family val="2"/>
      </rPr>
      <t xml:space="preserve"> </t>
    </r>
    <r>
      <rPr>
        <sz val="11"/>
        <color indexed="8"/>
        <rFont val="Verdana"/>
        <family val="2"/>
      </rPr>
      <t xml:space="preserve">
Ürün (veya Ürün Listesi) kapsamı seçildiğinde, Ürün Listesi için çalışma sayfasına yönlendiren bir bağlantı görüntülenecektir.</t>
    </r>
    <r>
      <rPr>
        <sz val="11"/>
        <color indexed="8"/>
        <rFont val="Verdana"/>
        <family val="2"/>
      </rPr>
      <t xml:space="preserve"> </t>
    </r>
    <r>
      <rPr>
        <sz val="11"/>
        <color indexed="8"/>
        <rFont val="Verdana"/>
        <family val="2"/>
      </rPr>
      <t>Bu kapsamın seçilmesi durumunda, Ürün Listesi çalışma sayfasının B Sütununda bu Beyan Kapsamındaki ürünlerin İmalatçı Ürün Numarasının da girilmesi gerekmektedir.</t>
    </r>
    <r>
      <rPr>
        <sz val="11"/>
        <color indexed="8"/>
        <rFont val="Verdana"/>
        <family val="2"/>
      </rPr>
      <t xml:space="preserve"> </t>
    </r>
    <r>
      <rPr>
        <sz val="11"/>
        <color indexed="8"/>
        <rFont val="Verdana"/>
        <family val="2"/>
      </rPr>
      <t>İmalatçı Ürün Numarası, Ürün Listesi çalışma sayfasının C Sütununda da verilebilir.</t>
    </r>
    <r>
      <rPr>
        <sz val="11"/>
        <color indexed="8"/>
        <rFont val="Verdana"/>
        <family val="2"/>
      </rPr>
      <t xml:space="preserve">
“Kullanıcı Tanımlı” kapsamı seçildiğinde, kullanıcının </t>
    </r>
    <r>
      <rPr>
        <b/>
        <sz val="11"/>
        <color indexed="8"/>
        <rFont val="Verdana"/>
        <family val="2"/>
      </rPr>
      <t>3TG</t>
    </r>
    <r>
      <rPr>
        <sz val="11"/>
        <color indexed="8"/>
        <rFont val="Verdana"/>
        <family val="2"/>
      </rPr>
      <t xml:space="preserve"> açıklamasına karşılık gelen kapsamı açıklaması gerekmektedir.</t>
    </r>
    <r>
      <rPr>
        <sz val="11"/>
        <color indexed="8"/>
        <rFont val="Verdana"/>
        <family val="2"/>
      </rPr>
      <t xml:space="preserve"> </t>
    </r>
    <r>
      <rPr>
        <sz val="11"/>
        <color indexed="8"/>
        <rFont val="Verdana"/>
        <family val="2"/>
      </rPr>
      <t>Bu tür bir kapsam tedarikçi tarafından bir metin alanında belirtilmeli ve müşteriler ya da belge alıcıları tarafından kolayca anlaşılabilecek biçimde olmalıdır.</t>
    </r>
    <r>
      <rPr>
        <sz val="11"/>
        <color indexed="8"/>
        <rFont val="Verdana"/>
        <family val="2"/>
      </rPr>
      <t xml:space="preserve"> </t>
    </r>
    <r>
      <rPr>
        <sz val="11"/>
        <color indexed="8"/>
        <rFont val="Verdana"/>
        <family val="2"/>
      </rPr>
      <t>Örnek olarak, şirketler bilgileri netleştirmek adına bağlantı sunabilir.</t>
    </r>
    <r>
      <rPr>
        <sz val="11"/>
        <color indexed="8"/>
        <rFont val="Verdana"/>
        <family val="2"/>
      </rPr>
      <t xml:space="preserve">
Bu alanın doldurulması zorunludur.</t>
    </r>
  </si>
  <si>
    <r>
      <rPr>
        <sz val="11"/>
        <color indexed="8"/>
        <rFont val="Verdana"/>
        <family val="2"/>
      </rPr>
      <t>3.</t>
    </r>
    <r>
      <rPr>
        <sz val="11"/>
        <color indexed="8"/>
        <rFont val="Verdana"/>
        <family val="2"/>
      </rPr>
      <t xml:space="preserve"> </t>
    </r>
    <r>
      <rPr>
        <sz val="11"/>
        <color indexed="8"/>
        <rFont val="Verdana"/>
        <family val="2"/>
      </rPr>
      <t>Şirketinizin benzersiz tanımlayıcı numarasını ya da kodunu girin (DUNS numarası, KDV numarası, müşteriye özgü tanımlayıcı, vs.)</t>
    </r>
  </si>
  <si>
    <r>
      <rPr>
        <sz val="11"/>
        <color indexed="8"/>
        <rFont val="Verdana"/>
        <family val="2"/>
      </rPr>
      <t>4.</t>
    </r>
    <r>
      <rPr>
        <sz val="11"/>
        <color indexed="8"/>
        <rFont val="Verdana"/>
        <family val="2"/>
      </rPr>
      <t xml:space="preserve"> </t>
    </r>
    <r>
      <rPr>
        <sz val="11"/>
        <color indexed="8"/>
        <rFont val="Verdana"/>
        <family val="2"/>
      </rPr>
      <t>Benzers</t>
    </r>
    <r>
      <rPr>
        <sz val="11"/>
        <color indexed="8"/>
        <rFont val="Verdana"/>
        <family val="2"/>
      </rPr>
      <t>iz tanımlayıcı numarası veya kod için kaynağı girin ("DUNS", "VAT", "Müşteri", vs.).</t>
    </r>
    <r>
      <rPr>
        <sz val="11"/>
        <color indexed="8"/>
        <rFont val="Verdana"/>
        <family val="2"/>
      </rPr>
      <t xml:space="preserve"> </t>
    </r>
  </si>
  <si>
    <r>
      <rPr>
        <sz val="11"/>
        <color indexed="8"/>
        <rFont val="Verdana"/>
        <family val="2"/>
      </rPr>
      <t>5.</t>
    </r>
    <r>
      <rPr>
        <sz val="11"/>
        <color indexed="8"/>
        <rFont val="Verdana"/>
        <family val="2"/>
      </rPr>
      <t xml:space="preserve"> </t>
    </r>
    <r>
      <rPr>
        <sz val="11"/>
        <color indexed="8"/>
        <rFont val="Verdana"/>
        <family val="2"/>
      </rPr>
      <t>Şirketinizin açık adresini girin (cadde, şehir, eyalet, ülke, posta kodu).</t>
    </r>
    <r>
      <rPr>
        <sz val="11"/>
        <color indexed="8"/>
        <rFont val="Verdana"/>
        <family val="2"/>
      </rPr>
      <t xml:space="preserve"> </t>
    </r>
    <r>
      <rPr>
        <sz val="11"/>
        <color indexed="8"/>
        <rFont val="Verdana"/>
        <family val="2"/>
      </rPr>
      <t>Bu alanın doldurulması isteğe bağlıdır.</t>
    </r>
  </si>
  <si>
    <r>
      <rPr>
        <sz val="11"/>
        <color indexed="8"/>
        <rFont val="Verdana"/>
        <family val="2"/>
      </rPr>
      <t>6.</t>
    </r>
    <r>
      <rPr>
        <sz val="11"/>
        <color indexed="8"/>
        <rFont val="Verdana"/>
        <family val="2"/>
      </rPr>
      <t xml:space="preserve"> </t>
    </r>
    <r>
      <rPr>
        <sz val="11"/>
        <color indexed="8"/>
        <rFont val="Verdana"/>
        <family val="2"/>
      </rPr>
      <t>Beyan bilgilerinin içeriği ile ilgili olarak temasa geçilecek kişinin adını girin.</t>
    </r>
    <r>
      <rPr>
        <sz val="11"/>
        <color indexed="8"/>
        <rFont val="Verdana"/>
        <family val="2"/>
      </rPr>
      <t xml:space="preserve"> </t>
    </r>
    <r>
      <rPr>
        <sz val="11"/>
        <color indexed="8"/>
        <rFont val="Verdana"/>
        <family val="2"/>
      </rPr>
      <t>Bu alanın doldurulması zorunludur.</t>
    </r>
  </si>
  <si>
    <r>
      <rPr>
        <sz val="11"/>
        <color indexed="8"/>
        <rFont val="Verdana"/>
        <family val="2"/>
      </rPr>
      <t>7.</t>
    </r>
    <r>
      <rPr>
        <sz val="11"/>
        <color indexed="8"/>
        <rFont val="Verdana"/>
        <family val="2"/>
      </rPr>
      <t xml:space="preserve"> </t>
    </r>
    <r>
      <rPr>
        <sz val="11"/>
        <color indexed="8"/>
        <rFont val="Verdana"/>
        <family val="2"/>
      </rPr>
      <t>İrtibata geçilecek kişinin e-posta adresini girin.</t>
    </r>
    <r>
      <rPr>
        <sz val="11"/>
        <color indexed="8"/>
        <rFont val="Verdana"/>
        <family val="2"/>
      </rPr>
      <t xml:space="preserve"> </t>
    </r>
    <r>
      <rPr>
        <sz val="11"/>
        <color indexed="8"/>
        <rFont val="Verdana"/>
        <family val="2"/>
      </rPr>
      <t>Bir e-posta adresinin bulunm</t>
    </r>
    <r>
      <rPr>
        <sz val="11"/>
        <color indexed="8"/>
        <rFont val="Verdana"/>
        <family val="2"/>
      </rPr>
      <t>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</si>
  <si>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8.</t>
    </r>
    <r>
      <rPr>
        <sz val="11"/>
        <color indexed="8"/>
        <rFont val="Verdana"/>
        <family val="2"/>
      </rPr>
      <t xml:space="preserve"> </t>
    </r>
    <r>
      <rPr>
        <sz val="11"/>
        <color indexed="8"/>
        <rFont val="Verdana"/>
        <family val="2"/>
      </rPr>
      <t>İrtibat kişisinin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</si>
  <si>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9.</t>
    </r>
    <r>
      <rPr>
        <sz val="11"/>
        <color indexed="8"/>
        <rFont val="Verdana"/>
        <family val="2"/>
      </rPr>
      <t xml:space="preserve"> </t>
    </r>
    <r>
      <rPr>
        <sz val="11"/>
        <color indexed="8"/>
        <rFont val="Verdana"/>
        <family val="2"/>
      </rPr>
      <t>Beyan bilgilerinin içeriğinden sorumlu kişinin adını girin.</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r>
      <rPr>
        <sz val="11"/>
        <color indexed="8"/>
        <rFont val="Verdana"/>
        <family val="2"/>
      </rPr>
      <t>Bu alanın doldurulması zorunludur.</t>
    </r>
  </si>
  <si>
    <r>
      <rPr>
        <sz val="11"/>
        <color indexed="8"/>
        <rFont val="Verdana"/>
        <family val="2"/>
      </rPr>
      <t>10.</t>
    </r>
    <r>
      <rPr>
        <sz val="11"/>
        <color indexed="8"/>
        <rFont val="Verdana"/>
        <family val="2"/>
      </rPr>
      <t xml:space="preserve"> </t>
    </r>
    <r>
      <rPr>
        <sz val="11"/>
        <color indexed="8"/>
        <rFont val="Verdana"/>
        <family val="2"/>
      </rPr>
      <t>İzin yetkilisinin unvanını girin.</t>
    </r>
    <r>
      <rPr>
        <sz val="11"/>
        <color indexed="8"/>
        <rFont val="Verdana"/>
        <family val="2"/>
      </rPr>
      <t xml:space="preserve"> </t>
    </r>
    <r>
      <rPr>
        <sz val="11"/>
        <color indexed="8"/>
        <rFont val="Verdana"/>
        <family val="2"/>
      </rPr>
      <t>Bu alanın doldurulması isteğe bağlıdır.</t>
    </r>
  </si>
  <si>
    <r>
      <rPr>
        <sz val="11"/>
        <color indexed="8"/>
        <rFont val="Verdana"/>
        <family val="2"/>
      </rPr>
      <t>11.</t>
    </r>
    <r>
      <rPr>
        <sz val="11"/>
        <color indexed="8"/>
        <rFont val="Verdana"/>
        <family val="2"/>
      </rPr>
      <t xml:space="preserve"> </t>
    </r>
    <r>
      <rPr>
        <sz val="11"/>
        <color indexed="8"/>
        <rFont val="Verdana"/>
        <family val="2"/>
      </rPr>
      <t>İzin yetkilisinin e-posta adresini girin.</t>
    </r>
    <r>
      <rPr>
        <sz val="11"/>
        <color indexed="8"/>
        <rFont val="Verdana"/>
        <family val="2"/>
      </rPr>
      <t xml:space="preserve"> </t>
    </r>
    <r>
      <rPr>
        <sz val="11"/>
        <color indexed="8"/>
        <rFont val="Verdana"/>
        <family val="2"/>
      </rPr>
      <t>Bir e-posta adresinin bulunmadığı durumlarda “uygun değil” veya “yok” yazın. Alanın boş bırakılması formun gönderimi sırasında hata oluşmasına neden olabilir.</t>
    </r>
    <r>
      <rPr>
        <sz val="11"/>
        <color indexed="8"/>
        <rFont val="Verdana"/>
        <family val="2"/>
      </rPr>
      <t xml:space="preserve"> </t>
    </r>
    <r>
      <rPr>
        <sz val="11"/>
        <color indexed="8"/>
        <rFont val="Verdana"/>
        <family val="2"/>
      </rPr>
      <t>Bu alanın doldurulması zorunludur.</t>
    </r>
  </si>
  <si>
    <r>
      <rPr>
        <sz val="11"/>
        <color indexed="8"/>
        <rFont val="Verdana"/>
        <family val="2"/>
      </rPr>
      <t>12.</t>
    </r>
    <r>
      <rPr>
        <sz val="11"/>
        <color indexed="8"/>
        <rFont val="Verdana"/>
        <family val="2"/>
      </rPr>
      <t xml:space="preserve"> </t>
    </r>
    <r>
      <rPr>
        <sz val="11"/>
        <color indexed="8"/>
        <rFont val="Verdana"/>
        <family val="2"/>
      </rPr>
      <t>İzin yetkilisinin telefon numarasını girin.</t>
    </r>
    <r>
      <rPr>
        <sz val="11"/>
        <color indexed="8"/>
        <rFont val="Verdana"/>
        <family val="2"/>
      </rPr>
      <t xml:space="preserve"> </t>
    </r>
    <r>
      <rPr>
        <sz val="11"/>
        <color indexed="8"/>
        <rFont val="Verdana"/>
        <family val="2"/>
      </rPr>
      <t>Bu alanın doldurulması zorunludur.</t>
    </r>
  </si>
  <si>
    <r>
      <rPr>
        <sz val="11"/>
        <color indexed="8"/>
        <rFont val="Verdana"/>
        <family val="2"/>
      </rPr>
      <t>13.</t>
    </r>
    <r>
      <rPr>
        <sz val="11"/>
        <color indexed="8"/>
        <rFont val="Verdana"/>
        <family val="2"/>
      </rPr>
      <t xml:space="preserve"> </t>
    </r>
    <r>
      <rPr>
        <sz val="11"/>
        <color indexed="8"/>
        <rFont val="Verdana"/>
        <family val="2"/>
      </rPr>
      <t>Lütfen GG-AAA-YYYY biçiminde bu formun Doldurulma Tarihini girin.</t>
    </r>
    <r>
      <rPr>
        <sz val="11"/>
        <color indexed="8"/>
        <rFont val="Verdana"/>
        <family val="2"/>
      </rPr>
      <t xml:space="preserve"> </t>
    </r>
    <r>
      <rPr>
        <sz val="11"/>
        <color indexed="8"/>
        <rFont val="Verdana"/>
        <family val="2"/>
      </rPr>
      <t>Bu alanın doldurulması zorunludur.</t>
    </r>
  </si>
  <si>
    <r>
      <rPr>
        <sz val="11"/>
        <color indexed="8"/>
        <rFont val="Verdana"/>
        <family val="2"/>
      </rPr>
      <t>14.</t>
    </r>
    <r>
      <rPr>
        <sz val="11"/>
        <color indexed="8"/>
        <rFont val="Verdana"/>
        <family val="2"/>
      </rPr>
      <t xml:space="preserve"> </t>
    </r>
    <r>
      <rPr>
        <sz val="11"/>
        <color indexed="8"/>
        <rFont val="Verdana"/>
        <family val="2"/>
      </rPr>
      <t>Örnek olarak, kullanıcı dosyayı sirketadi-tarih.xls (tarih YYYY-AA-GG) şeklinde kaydedebilir.</t>
    </r>
    <r>
      <rPr>
        <sz val="11"/>
        <color indexed="8"/>
        <rFont val="Verdana"/>
        <family val="2"/>
      </rPr>
      <t xml:space="preserve"> </t>
    </r>
  </si>
  <si>
    <r>
      <rPr>
        <sz val="11"/>
        <color indexed="8"/>
        <rFont val="Verdana"/>
        <family val="2"/>
      </rPr>
      <t>Yedi Durum Tespiti Sorusunun cevaplanması için talimatlar (24 ila 65 arası satırlar).</t>
    </r>
    <r>
      <rPr>
        <sz val="11"/>
        <color indexed="8"/>
        <rFont val="Verdana"/>
        <family val="2"/>
      </rPr>
      <t xml:space="preserve">
Yanıtları yalnızca İNGİLİZCE olarak verin</t>
    </r>
  </si>
  <si>
    <r>
      <rPr>
        <sz val="10"/>
        <color indexed="8"/>
        <rFont val="Verdana"/>
        <family val="2"/>
      </rPr>
      <t>Bu yedi soru, metallerden her biri için kullanım, menşe ve kaynak tanımlaması sağlar.</t>
    </r>
    <r>
      <rPr>
        <sz val="10"/>
        <color indexed="8"/>
        <rFont val="Verdana"/>
        <family val="2"/>
      </rPr>
      <t xml:space="preserve"> </t>
    </r>
    <r>
      <rPr>
        <sz val="10"/>
        <color indexed="8"/>
        <rFont val="Verdana"/>
        <family val="2"/>
      </rPr>
      <t>Sorular düzenleyici kurumlar açısından uygunluğun tanımlanabilmesi için şirket ürünlerinde 3TG kullanımı hakkında bilgi toplamayı amaçlamaktadır.</t>
    </r>
    <r>
      <rPr>
        <sz val="10"/>
        <color indexed="8"/>
        <rFont val="Verdana"/>
        <family val="2"/>
      </rPr>
      <t xml:space="preserve"> </t>
    </r>
    <r>
      <rPr>
        <sz val="10"/>
        <color indexed="8"/>
        <rFont val="Verdana"/>
        <family val="2"/>
      </rPr>
      <t>Bu sorulara verilecek yanıtlar, şirket bilgileri bölümünde seçilen ‘Beyan Kapsamı’ bölümüne uygun olmalıdır. Bu bölümdeki sorulara verilen yanıtlar 3TG bildiriminin uygulanabilirliği ve eksiksizliğini belirlemek için kullanılabilir.</t>
    </r>
  </si>
  <si>
    <r>
      <rPr>
        <sz val="11"/>
        <color indexed="8"/>
        <rFont val="Verdana"/>
        <family val="2"/>
      </rPr>
      <t>Bazı şirketler "Hayır" yanıtı için bir doğrulama gerektirebilir ve bu doğrulamanın Açıklama alanına girilmesi gerekmektedir.</t>
    </r>
  </si>
  <si>
    <r>
      <rPr>
        <sz val="11"/>
        <color indexed="8"/>
        <rFont val="Verdana"/>
        <family val="2"/>
      </rPr>
      <t>Yanıtlarınızı açıklamak için Açıklama bölümlerine gereken açıklamaları girin.</t>
    </r>
  </si>
  <si>
    <r>
      <rPr>
        <sz val="11"/>
        <color indexed="8"/>
        <rFont val="Verdana"/>
        <family val="2"/>
      </rPr>
      <t>İzabe Tesisi Listesi Sekmesinin doldurulması ile ilgili talimatlar.</t>
    </r>
    <r>
      <rPr>
        <sz val="11"/>
        <color indexed="8"/>
        <rFont val="Verdana"/>
        <family val="2"/>
      </rPr>
      <t xml:space="preserve">
Yanıtları yalnızca İNGİLİZCE olarak verin</t>
    </r>
  </si>
  <si>
    <r>
      <rPr>
        <sz val="11"/>
        <color indexed="8"/>
        <rFont val="Verdana"/>
        <family val="2"/>
      </rPr>
      <t>Not:</t>
    </r>
    <r>
      <rPr>
        <sz val="11"/>
        <color indexed="8"/>
        <rFont val="Verdana"/>
        <family val="2"/>
      </rPr>
      <t xml:space="preserve"> </t>
    </r>
    <r>
      <rPr>
        <sz val="11"/>
        <color indexed="8"/>
        <rFont val="Verdana"/>
        <family val="2"/>
      </rPr>
      <t>(*) ile işaretlenmiş sütunların doldurulması zorunludur</t>
    </r>
  </si>
  <si>
    <r>
      <rPr>
        <sz val="11"/>
        <color indexed="8"/>
        <rFont val="Verdana"/>
        <family val="2"/>
      </rPr>
      <t>16.</t>
    </r>
    <r>
      <rPr>
        <sz val="11"/>
        <color indexed="8"/>
        <rFont val="Verdana"/>
        <family val="2"/>
      </rPr>
      <t xml:space="preserve"> </t>
    </r>
    <r>
      <rPr>
        <sz val="11"/>
        <color indexed="8"/>
        <rFont val="Verdana"/>
        <family val="2"/>
      </rPr>
      <t>Açıklamalar – İzabe tesisi ile ilgili açıklamaların girilmesi için serbest metin girişine uygun alan.</t>
    </r>
    <r>
      <rPr>
        <sz val="11"/>
        <color indexed="8"/>
        <rFont val="Verdana"/>
        <family val="2"/>
      </rPr>
      <t xml:space="preserve"> </t>
    </r>
    <r>
      <rPr>
        <sz val="11"/>
        <color indexed="8"/>
        <rFont val="Verdana"/>
        <family val="2"/>
      </rPr>
      <t>Örnek: izabe tesisi YYY Şirketi tarafından alınıyor</t>
    </r>
  </si>
  <si>
    <r>
      <rPr>
        <sz val="11"/>
        <color indexed="8"/>
        <rFont val="Verdana"/>
        <family val="2"/>
      </rPr>
      <t>Kontrol çalışma sayfası, Şablondaki gerekli tüm bilgilerin doldurulduğunun doğrulanması için kullanılır.</t>
    </r>
    <r>
      <rPr>
        <sz val="11"/>
        <color indexed="8"/>
        <rFont val="Verdana"/>
        <family val="2"/>
      </rPr>
      <t xml:space="preserve"> </t>
    </r>
    <r>
      <rPr>
        <sz val="11"/>
        <color indexed="8"/>
        <rFont val="Verdana"/>
        <family val="2"/>
      </rPr>
      <t>Bu sayfa gerçek zamanlı olarak güncellenir ve bu sayfayı Şablon kullanılırken dilediğiniz zaman inceleyebilirsiniz.</t>
    </r>
    <r>
      <rPr>
        <sz val="11"/>
        <color indexed="8"/>
        <rFont val="Verdana"/>
        <family val="2"/>
      </rPr>
      <t xml:space="preserve"> </t>
    </r>
    <r>
      <rPr>
        <sz val="11"/>
        <color indexed="8"/>
        <rFont val="Verdana"/>
        <family val="2"/>
      </rPr>
      <t>Bu sayfa, tamamlama işlemini doğrulamak için kullanılır.</t>
    </r>
    <r>
      <rPr>
        <sz val="11"/>
        <color indexed="8"/>
        <rFont val="Verdana"/>
        <family val="2"/>
      </rPr>
      <t xml:space="preserve">
Bu sayfayı kullanmak için gerekli tüm alanların doldurulduğunu doğrulayın (doldurulan alanlar yeşil renkte vurgulanacaktır).</t>
    </r>
    <r>
      <rPr>
        <sz val="11"/>
        <color indexed="8"/>
        <rFont val="Verdana"/>
        <family val="2"/>
      </rPr>
      <t xml:space="preserve"> </t>
    </r>
    <r>
      <rPr>
        <sz val="11"/>
        <color indexed="8"/>
        <rFont val="Verdana"/>
        <family val="2"/>
      </rPr>
      <t>Alanlar yeşil renkte vurgulanmadıysa, kırmızı renkli alan(lar)ı bulun ve gerekli eylemler için C Sütunundaki "Notlar" bölümünü inceleyin.</t>
    </r>
    <r>
      <rPr>
        <sz val="11"/>
        <color indexed="8"/>
        <rFont val="Verdana"/>
        <family val="2"/>
      </rPr>
      <t xml:space="preserve"> </t>
    </r>
    <r>
      <rPr>
        <sz val="11"/>
        <color indexed="8"/>
        <rFont val="Verdana"/>
        <family val="2"/>
      </rPr>
      <t>Alanı doğrudan erişerek doldurmak için D Sütunundaki URL'yi kullanabilirsiniz.</t>
    </r>
  </si>
  <si>
    <r>
      <rPr>
        <sz val="11"/>
        <color indexed="8"/>
        <rFont val="Verdana"/>
        <family val="2"/>
      </rPr>
      <t>ŞARTLAR VE KOŞULLAR</t>
    </r>
  </si>
  <si>
    <r>
      <rPr>
        <sz val="11"/>
        <color indexed="8"/>
        <rFont val="Verdana"/>
        <family val="2"/>
      </rPr>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r>
  </si>
  <si>
    <r>
      <rPr>
        <sz val="11"/>
        <color indexed="8"/>
        <rFont val="Verdana"/>
        <family val="2"/>
      </rPr>
      <t>Listeye ya da herhangi bir Araca erişerek ya da bunları kullanarak, Kullanıcı yukarıdaki hususları kabul etmiş olacaktır.</t>
    </r>
    <r>
      <rPr>
        <sz val="11"/>
        <color indexed="8"/>
        <rFont val="Verdana"/>
        <family val="2"/>
      </rPr>
      <t xml:space="preserve"> </t>
    </r>
  </si>
  <si>
    <r>
      <rPr>
        <sz val="11"/>
        <color indexed="8"/>
        <rFont val="Verdana"/>
        <family val="2"/>
      </rPr>
      <t>ÖĞE</t>
    </r>
  </si>
  <si>
    <r>
      <rPr>
        <sz val="11"/>
        <color indexed="8"/>
        <rFont val="Verdana"/>
        <family val="2"/>
      </rPr>
      <t>3TG</t>
    </r>
  </si>
  <si>
    <r>
      <rPr>
        <sz val="11"/>
        <color indexed="8"/>
        <rFont val="Verdana"/>
        <family val="2"/>
      </rPr>
      <t>İzin Yetkilisi</t>
    </r>
  </si>
  <si>
    <r>
      <rPr>
        <sz val="11"/>
        <color indexed="8"/>
        <rFont val="Verdana"/>
        <family val="2"/>
      </rPr>
      <t>TANIM</t>
    </r>
  </si>
  <si>
    <r>
      <rPr>
        <sz val="11"/>
        <color indexed="8"/>
        <rFont val="Verdana"/>
        <family val="2"/>
      </rPr>
      <t>Tantal, kalay, tungsten, altın</t>
    </r>
  </si>
  <si>
    <r>
      <rPr>
        <sz val="11"/>
        <color indexed="8"/>
        <rFont val="Verdana"/>
        <family val="2"/>
      </rPr>
      <t>Bu alan, beyanın içeriğinden sorumlu kişiyi tanımlama amacı taşır.</t>
    </r>
    <r>
      <rPr>
        <sz val="11"/>
        <color indexed="8"/>
        <rFont val="Verdana"/>
        <family val="2"/>
      </rPr>
      <t xml:space="preserve"> </t>
    </r>
    <r>
      <rPr>
        <sz val="11"/>
        <color indexed="8"/>
        <rFont val="Verdana"/>
        <family val="2"/>
      </rPr>
      <t>İzin yetkilisi, irtibat kişisinden farklı bir kişi olabilir.</t>
    </r>
    <r>
      <rPr>
        <sz val="11"/>
        <color indexed="8"/>
        <rFont val="Verdana"/>
        <family val="2"/>
      </rPr>
      <t xml:space="preserve"> </t>
    </r>
    <r>
      <rPr>
        <sz val="11"/>
        <color indexed="8"/>
        <rFont val="Verdana"/>
        <family val="2"/>
      </rPr>
      <t>İzin yetkilisinin adı belirtilirken “aynı” gibi ifadelerin kullanılması doğru olmayacaktır.</t>
    </r>
    <r>
      <rPr>
        <sz val="11"/>
        <color indexed="8"/>
        <rFont val="Verdana"/>
        <family val="2"/>
      </rPr>
      <t xml:space="preserve"> </t>
    </r>
  </si>
  <si>
    <r>
      <rPr>
        <sz val="11"/>
        <color indexed="8"/>
        <rFont val="Verdana"/>
        <family val="2"/>
      </rPr>
      <t>Zorunlu alanların doldurulma düzeyini kontrol etmek için buraya tıklayın</t>
    </r>
  </si>
  <si>
    <r>
      <rPr>
        <sz val="11"/>
        <color indexed="8"/>
        <rFont val="Verdana"/>
        <family val="2"/>
      </rPr>
      <t>Bir (1) veya daha fazla zorunlu alanın doldurulması gerekiyor</t>
    </r>
  </si>
  <si>
    <r>
      <rPr>
        <sz val="11"/>
        <color indexed="8"/>
        <rFont val="Verdana"/>
        <family val="2"/>
      </rPr>
      <t>Şartlar ve Koşullara yönlendiren Bağlantı</t>
    </r>
  </si>
  <si>
    <r>
      <rPr>
        <sz val="11"/>
        <color indexed="8"/>
        <rFont val="Verdana"/>
        <family val="2"/>
      </rPr>
      <t>Bu belge, ürünlerde kullanılan kalay, tantal, tungsten ve altın hakkında kaynak bilgisi toplamayı amaçlamaktadır.</t>
    </r>
  </si>
  <si>
    <r>
      <rPr>
        <sz val="11"/>
        <color indexed="8"/>
        <rFont val="Verdana"/>
        <family val="2"/>
      </rPr>
      <t>Şirket Bilgileri</t>
    </r>
  </si>
  <si>
    <r>
      <rPr>
        <sz val="11"/>
        <color indexed="8"/>
        <rFont val="Verdana"/>
        <family val="2"/>
      </rPr>
      <t>Şirket Adı (*):</t>
    </r>
  </si>
  <si>
    <r>
      <rPr>
        <sz val="11"/>
        <color indexed="8"/>
        <rFont val="Verdana"/>
        <family val="2"/>
      </rPr>
      <t>Beyan Kapsamı ya da Sınıfı (*):</t>
    </r>
  </si>
  <si>
    <r>
      <rPr>
        <sz val="11"/>
        <color indexed="8"/>
        <rFont val="Verdana"/>
        <family val="2"/>
      </rPr>
      <t>Kapsam Açıklaması:</t>
    </r>
  </si>
  <si>
    <r>
      <rPr>
        <sz val="11"/>
        <color indexed="8"/>
        <rFont val="Verdana"/>
        <family val="2"/>
      </rPr>
      <t>Kapsam Açıklaması: (*)</t>
    </r>
  </si>
  <si>
    <r>
      <rPr>
        <sz val="11"/>
        <color indexed="8"/>
        <rFont val="Verdana"/>
        <family val="2"/>
      </rPr>
      <t>Bu beyanın geçerli olduğu ürünleri girmek için Ürün Listesi sekmesine ilerleyin</t>
    </r>
  </si>
  <si>
    <r>
      <rPr>
        <sz val="11"/>
        <color indexed="8"/>
        <rFont val="Verdana"/>
        <family val="2"/>
      </rPr>
      <t>Bu beyanın geçerli olduğu ürünleri girmek için buraya tıklayın</t>
    </r>
  </si>
  <si>
    <r>
      <rPr>
        <sz val="11"/>
        <color indexed="8"/>
        <rFont val="Verdana"/>
        <family val="2"/>
      </rPr>
      <t>Şirket Benzersiz Kimlik Numarası:</t>
    </r>
  </si>
  <si>
    <r>
      <rPr>
        <sz val="11"/>
        <color indexed="8"/>
        <rFont val="Verdana"/>
        <family val="2"/>
      </rPr>
      <t>Şirket Benzersiz Kimlik Numarasını Belirleyen Kurum:</t>
    </r>
  </si>
  <si>
    <r>
      <rPr>
        <sz val="11"/>
        <color indexed="8"/>
        <rFont val="Verdana"/>
        <family val="2"/>
      </rPr>
      <t>Adres:</t>
    </r>
  </si>
  <si>
    <r>
      <rPr>
        <sz val="11"/>
        <color indexed="8"/>
        <rFont val="Verdana"/>
        <family val="2"/>
      </rPr>
      <t>İrtibat Kişisinin Adı (*):</t>
    </r>
  </si>
  <si>
    <r>
      <rPr>
        <sz val="11"/>
        <color indexed="8"/>
        <rFont val="Verdana"/>
        <family val="2"/>
      </rPr>
      <t>E-posta – İrtibat (*):</t>
    </r>
  </si>
  <si>
    <r>
      <rPr>
        <sz val="11"/>
        <color indexed="8"/>
        <rFont val="Verdana"/>
        <family val="2"/>
      </rPr>
      <t>Telefon – İrtibat (*):</t>
    </r>
  </si>
  <si>
    <r>
      <rPr>
        <sz val="11"/>
        <color indexed="8"/>
        <rFont val="Verdana"/>
        <family val="2"/>
      </rPr>
      <t>İzin Yetkilisi (*):</t>
    </r>
  </si>
  <si>
    <r>
      <rPr>
        <sz val="11"/>
        <color indexed="8"/>
        <rFont val="Verdana"/>
        <family val="2"/>
      </rPr>
      <t>Unvan - İzin Yetkilisi:</t>
    </r>
  </si>
  <si>
    <r>
      <rPr>
        <sz val="11"/>
        <color indexed="8"/>
        <rFont val="Verdana"/>
        <family val="2"/>
      </rPr>
      <t>E-posta - İzin Yetkilisi (*):</t>
    </r>
  </si>
  <si>
    <r>
      <rPr>
        <sz val="11"/>
        <color indexed="8"/>
        <rFont val="Verdana"/>
        <family val="2"/>
      </rPr>
      <t>Telefon - İzin Yetkilisi (*):</t>
    </r>
  </si>
  <si>
    <r>
      <rPr>
        <sz val="11"/>
        <color indexed="8"/>
        <rFont val="Verdana"/>
        <family val="2"/>
      </rPr>
      <t>Yürürlük Tarihi (*):</t>
    </r>
  </si>
  <si>
    <r>
      <rPr>
        <sz val="11"/>
        <color indexed="8"/>
        <rFont val="Verdana"/>
        <family val="2"/>
      </rPr>
      <t>Aşağıdaki 1 ile 7 arası soruları yukarıda gösterilen beyan kapsamına uygun şekilde yanıtlayın</t>
    </r>
  </si>
  <si>
    <r>
      <rPr>
        <sz val="10"/>
        <color indexed="8"/>
        <rFont val="Verdana"/>
        <family val="2"/>
      </rPr>
      <t>4) 3TG (ürünlerinizin imalatı veya işlevselliği için gerekli) yüzde 100 oranda geri dönüşüm ya da hurda kaynaklarından elde ediliyor mu?</t>
    </r>
    <r>
      <rPr>
        <sz val="10"/>
        <color indexed="8"/>
        <rFont val="Verdana"/>
        <family val="2"/>
      </rPr>
      <t xml:space="preserve"> </t>
    </r>
  </si>
  <si>
    <r>
      <rPr>
        <sz val="10"/>
        <color indexed="8"/>
        <rFont val="Verdana"/>
        <family val="2"/>
      </rPr>
      <t>6) Tedarik zincirinize 3TG sağlayan tüm izabe tesislerini tanımladınız mı?</t>
    </r>
    <r>
      <rPr>
        <sz val="10"/>
        <color indexed="8"/>
        <rFont val="Verdana"/>
        <family val="2"/>
      </rPr>
      <t xml:space="preserve"> </t>
    </r>
  </si>
  <si>
    <r>
      <rPr>
        <sz val="10"/>
        <color indexed="8"/>
        <rFont val="Verdana"/>
        <family val="2"/>
      </rPr>
      <t>7) Şirketinizin aldığı tüm uygulanabilir izabe tesisi bilgileri bu beyanda bildirildi mi?</t>
    </r>
    <r>
      <rPr>
        <sz val="10"/>
        <color indexed="8"/>
        <rFont val="Verdana"/>
        <family val="2"/>
      </rPr>
      <t xml:space="preserve"> </t>
    </r>
  </si>
  <si>
    <r>
      <rPr>
        <sz val="11"/>
        <color indexed="8"/>
        <rFont val="Verdana"/>
        <family val="2"/>
      </rPr>
      <t>Aşağıdaki Soruları Şirket Düzeyinde Yanıtlayın</t>
    </r>
  </si>
  <si>
    <r>
      <rPr>
        <sz val="11"/>
        <color indexed="8"/>
        <rFont val="Verdana"/>
        <family val="2"/>
      </rPr>
      <t>B.</t>
    </r>
    <r>
      <rPr>
        <sz val="11"/>
        <color indexed="8"/>
        <rFont val="Verdana"/>
        <family val="2"/>
      </rPr>
      <t xml:space="preserve"> </t>
    </r>
    <r>
      <rPr>
        <sz val="11"/>
        <color indexed="8"/>
        <rFont val="Verdana"/>
        <family val="2"/>
      </rPr>
      <t>İhtilaf konusu maden kaynakları ile ilgili politikanız, web sitenizde genel erişime açık mı?</t>
    </r>
    <r>
      <rPr>
        <sz val="11"/>
        <color indexed="8"/>
        <rFont val="Verdana"/>
        <family val="2"/>
      </rPr>
      <t xml:space="preserve"> </t>
    </r>
    <r>
      <rPr>
        <sz val="11"/>
        <color indexed="8"/>
        <rFont val="Verdana"/>
        <family val="2"/>
      </rPr>
      <t>(Not – Cevap evetse, kullanıcı açıklama alanına ilgili URL'yi eklemelidir.)</t>
    </r>
  </si>
  <si>
    <r>
      <rPr>
        <sz val="11"/>
        <color indexed="8"/>
        <rFont val="Verdana"/>
        <family val="2"/>
      </rPr>
      <t>C.</t>
    </r>
    <r>
      <rPr>
        <sz val="11"/>
        <color indexed="8"/>
        <rFont val="Verdana"/>
        <family val="2"/>
      </rPr>
      <t xml:space="preserve"> </t>
    </r>
    <r>
      <rPr>
        <sz val="11"/>
        <color indexed="8"/>
        <rFont val="Verdana"/>
        <family val="2"/>
      </rPr>
      <t>Doğrudan tedarikçilerinizin DKC ihtilafı içermeyen şirketler olmasını şart koşuyor musunuz?</t>
    </r>
  </si>
  <si>
    <r>
      <rPr>
        <sz val="10"/>
        <color indexed="8"/>
        <rFont val="Verdana"/>
        <family val="2"/>
      </rPr>
      <t>D.</t>
    </r>
    <r>
      <rPr>
        <sz val="10"/>
        <color indexed="8"/>
        <rFont val="Verdana"/>
        <family val="2"/>
      </rPr>
      <t xml:space="preserve"> </t>
    </r>
    <r>
      <rPr>
        <sz val="10"/>
        <color indexed="8"/>
        <rFont val="Verdana"/>
        <family val="2"/>
      </rPr>
      <t>Doğrudan tedarikçilerinizin 3TG'yi durum tespiti uygulamaları bağımsız üçüncü kişi denetim programları tarafından onaylanmış şirketlerden edinmesini şart koşuyor musunuz?</t>
    </r>
  </si>
  <si>
    <r>
      <rPr>
        <sz val="10"/>
        <color indexed="8"/>
        <rFont val="Verdana"/>
        <family val="2"/>
      </rPr>
      <t>E.</t>
    </r>
    <r>
      <rPr>
        <sz val="10"/>
        <color indexed="8"/>
        <rFont val="Verdana"/>
        <family val="2"/>
      </rPr>
      <t xml:space="preserve"> </t>
    </r>
    <r>
      <rPr>
        <sz val="10"/>
        <color indexed="8"/>
        <rFont val="Verdana"/>
        <family val="2"/>
      </rPr>
      <t>İhtilafsız kaynak edinimi için durum tespiti tedbirlerini uygulamaya koydunuz mu?</t>
    </r>
  </si>
  <si>
    <r>
      <rPr>
        <sz val="11"/>
        <color indexed="8"/>
        <rFont val="Verdana"/>
        <family val="2"/>
      </rPr>
      <t>Yanıt</t>
    </r>
  </si>
  <si>
    <r>
      <rPr>
        <sz val="11"/>
        <color indexed="8"/>
        <rFont val="Verdana"/>
        <family val="2"/>
      </rPr>
      <t>Soru</t>
    </r>
  </si>
  <si>
    <r>
      <rPr>
        <sz val="11"/>
        <color indexed="8"/>
        <rFont val="Verdana"/>
        <family val="2"/>
      </rPr>
      <t>Açıklamalar</t>
    </r>
  </si>
  <si>
    <r>
      <rPr>
        <sz val="11"/>
        <color indexed="8"/>
        <rFont val="Verdana"/>
        <family val="2"/>
      </rPr>
      <t>Tantal</t>
    </r>
    <r>
      <rPr>
        <sz val="11"/>
        <color indexed="8"/>
        <rFont val="Verdana"/>
        <family val="2"/>
      </rPr>
      <t xml:space="preserve"> </t>
    </r>
  </si>
  <si>
    <r>
      <rPr>
        <sz val="11"/>
        <color indexed="8"/>
        <rFont val="Verdana"/>
        <family val="2"/>
      </rPr>
      <t>Kalay</t>
    </r>
    <r>
      <rPr>
        <sz val="11"/>
        <color indexed="8"/>
        <rFont val="Verdana"/>
        <family val="2"/>
      </rPr>
      <t xml:space="preserve"> </t>
    </r>
  </si>
  <si>
    <r>
      <rPr>
        <sz val="11"/>
        <color indexed="8"/>
        <rFont val="Verdana"/>
        <family val="2"/>
      </rPr>
      <t>Altın</t>
    </r>
    <r>
      <rPr>
        <sz val="11"/>
        <color indexed="8"/>
        <rFont val="Verdana"/>
        <family val="2"/>
      </rPr>
      <t xml:space="preserve"> </t>
    </r>
  </si>
  <si>
    <r>
      <rPr>
        <sz val="11"/>
        <color indexed="8"/>
        <rFont val="Verdana"/>
        <family val="2"/>
      </rPr>
      <t>Tungsten</t>
    </r>
    <r>
      <rPr>
        <sz val="11"/>
        <color indexed="8"/>
        <rFont val="Verdana"/>
        <family val="2"/>
      </rPr>
      <t xml:space="preserve"> </t>
    </r>
  </si>
  <si>
    <r>
      <rPr>
        <sz val="11"/>
        <color indexed="8"/>
        <rFont val="Verdana"/>
        <family val="2"/>
      </rPr>
      <t>Açıklamalar ve Ekler</t>
    </r>
  </si>
  <si>
    <r>
      <rPr>
        <sz val="11"/>
        <color indexed="8"/>
        <rFont val="Verdana"/>
        <family val="2"/>
      </rPr>
      <t>Evet</t>
    </r>
  </si>
  <si>
    <r>
      <rPr>
        <sz val="11"/>
        <color indexed="8"/>
        <rFont val="Verdana"/>
        <family val="2"/>
      </rPr>
      <t>Hayır</t>
    </r>
  </si>
  <si>
    <r>
      <rPr>
        <sz val="11"/>
        <color indexed="8"/>
        <rFont val="Verdana"/>
        <family val="2"/>
      </rPr>
      <t>Bilinmiyor</t>
    </r>
  </si>
  <si>
    <r>
      <rPr>
        <sz val="11"/>
        <color indexed="8"/>
        <rFont val="Verdana"/>
        <family val="2"/>
      </rPr>
      <t>Hiçbiri</t>
    </r>
  </si>
  <si>
    <r>
      <rPr>
        <sz val="11"/>
        <color indexed="8"/>
        <rFont val="Verdana"/>
        <family val="2"/>
      </rPr>
      <t>Metal</t>
    </r>
  </si>
  <si>
    <r>
      <rPr>
        <sz val="11"/>
        <color indexed="8"/>
        <rFont val="Verdana"/>
        <family val="2"/>
      </rPr>
      <t>Bilinen rumuz</t>
    </r>
  </si>
  <si>
    <r>
      <rPr>
        <sz val="11"/>
        <color indexed="8"/>
        <rFont val="Verdana"/>
        <family val="2"/>
      </rPr>
      <t>Standart İzabe Tesisi Adları</t>
    </r>
  </si>
  <si>
    <r>
      <rPr>
        <sz val="11"/>
        <color indexed="8"/>
        <rFont val="Verdana"/>
        <family val="2"/>
      </rPr>
      <t>İzabe Tesisi Konumu:</t>
    </r>
    <r>
      <rPr>
        <sz val="11"/>
        <color indexed="8"/>
        <rFont val="Verdana"/>
        <family val="2"/>
      </rPr>
      <t xml:space="preserve"> </t>
    </r>
    <r>
      <rPr>
        <sz val="11"/>
        <color indexed="8"/>
        <rFont val="Verdana"/>
        <family val="2"/>
      </rPr>
      <t>Ülke</t>
    </r>
  </si>
  <si>
    <r>
      <rPr>
        <sz val="11"/>
        <color indexed="8"/>
        <rFont val="Verdana"/>
        <family val="2"/>
      </rPr>
      <t>İzabe Tesisi Tanımlama Numarası Kaynağı</t>
    </r>
  </si>
  <si>
    <r>
      <rPr>
        <sz val="11"/>
        <color indexed="8"/>
        <rFont val="Verdana"/>
        <family val="2"/>
      </rPr>
      <t>İzabe Tesisinin Bulunduğu Cadde</t>
    </r>
    <r>
      <rPr>
        <sz val="11"/>
        <color indexed="8"/>
        <rFont val="Verdana"/>
        <family val="2"/>
      </rPr>
      <t xml:space="preserve"> </t>
    </r>
  </si>
  <si>
    <r>
      <rPr>
        <sz val="11"/>
        <color indexed="8"/>
        <rFont val="Verdana"/>
        <family val="2"/>
      </rPr>
      <t>İzabe Tesisinin Bulunduğu Şehir</t>
    </r>
  </si>
  <si>
    <r>
      <rPr>
        <sz val="11"/>
        <color indexed="8"/>
        <rFont val="Verdana"/>
        <family val="2"/>
      </rPr>
      <t>İzabe Tesisi Konumu:</t>
    </r>
    <r>
      <rPr>
        <sz val="11"/>
        <color indexed="8"/>
        <rFont val="Verdana"/>
        <family val="2"/>
      </rPr>
      <t xml:space="preserve"> </t>
    </r>
    <r>
      <rPr>
        <sz val="11"/>
        <color indexed="8"/>
        <rFont val="Verdana"/>
        <family val="2"/>
      </rPr>
      <t>Eyalet/İl</t>
    </r>
  </si>
  <si>
    <r>
      <rPr>
        <sz val="11"/>
        <color indexed="8"/>
        <rFont val="Verdana"/>
        <family val="2"/>
      </rPr>
      <t>İzabe Tesisinin Bulunduğu Ülke (*)</t>
    </r>
  </si>
  <si>
    <r>
      <rPr>
        <sz val="11"/>
        <color indexed="8"/>
        <rFont val="Verdana"/>
        <family val="2"/>
      </rPr>
      <t>İzabe Tesisi İrtibat Kişisinin Adı</t>
    </r>
  </si>
  <si>
    <r>
      <rPr>
        <sz val="11"/>
        <color indexed="8"/>
        <rFont val="Verdana"/>
        <family val="2"/>
      </rPr>
      <t>İzabe Tesisi İrtibat Kişisinin E-posta Adresi</t>
    </r>
  </si>
  <si>
    <r>
      <rPr>
        <sz val="11"/>
        <color indexed="8"/>
        <rFont val="Verdana"/>
        <family val="2"/>
      </rPr>
      <t>Sonrası için önerilen adımlar</t>
    </r>
  </si>
  <si>
    <r>
      <rPr>
        <sz val="11"/>
        <color indexed="8"/>
        <rFont val="Verdana"/>
        <family val="2"/>
      </rPr>
      <t>Maden(ler)in Adları veya geri dönüşüm ya da hurda kaynaklı ise “geri dönüştürülmüş” ya da “hurda” girdisi</t>
    </r>
  </si>
  <si>
    <r>
      <rPr>
        <sz val="11"/>
        <color indexed="8"/>
        <rFont val="Verdana"/>
        <family val="2"/>
      </rPr>
      <t>Maden(ler)in Konumu (Ülke) veya geri dönüşüm ya da hurda kaynaklı ise “geri dönüştürülmüş” ya da “hurda” girdisi</t>
    </r>
  </si>
  <si>
    <r>
      <rPr>
        <sz val="11"/>
        <color indexed="8"/>
        <rFont val="Verdana"/>
        <family val="2"/>
      </rPr>
      <t>İzabe tesisinin hammaddeleri %100 oranda geri dönüşüm veya hurda kaynaklarından mı geliyor?</t>
    </r>
  </si>
  <si>
    <r>
      <rPr>
        <sz val="11"/>
        <color indexed="8"/>
        <rFont val="Verdana"/>
        <family val="2"/>
      </rPr>
      <t>İzabe Tesisi Tanımlaması</t>
    </r>
  </si>
  <si>
    <r>
      <rPr>
        <sz val="11"/>
        <color indexed="8"/>
        <rFont val="Verdana"/>
        <family val="2"/>
      </rPr>
      <t>Müşterilerinize göndermeden önce tüm zorunlu alanların doldurulduğundan emin olun. Kırmızı renkle vurgulanmış olan satır öğelerinin bulunup bulunmadığını inceleyin.</t>
    </r>
  </si>
  <si>
    <r>
      <rPr>
        <sz val="11"/>
        <color indexed="8"/>
        <rFont val="Verdana"/>
        <family val="2"/>
      </rPr>
      <t>Doldurulması gereken zorunlu alanlar</t>
    </r>
  </si>
  <si>
    <r>
      <rPr>
        <sz val="11"/>
        <color indexed="8"/>
        <rFont val="Verdana"/>
        <family val="2"/>
      </rPr>
      <t>Zorunlu Alanlar</t>
    </r>
  </si>
  <si>
    <r>
      <rPr>
        <sz val="11"/>
        <color indexed="8"/>
        <rFont val="Verdana"/>
        <family val="2"/>
      </rPr>
      <t>Yanıt verildi</t>
    </r>
  </si>
  <si>
    <r>
      <rPr>
        <sz val="11"/>
        <color indexed="8"/>
        <rFont val="Verdana"/>
        <family val="2"/>
      </rPr>
      <t>Notlar</t>
    </r>
  </si>
  <si>
    <r>
      <rPr>
        <sz val="11"/>
        <color indexed="8"/>
        <rFont val="Verdana"/>
        <family val="2"/>
      </rPr>
      <t>Kaynağa giden köprü bağlantı</t>
    </r>
  </si>
  <si>
    <r>
      <rPr>
        <sz val="11"/>
        <color indexed="8"/>
        <rFont val="Verdana"/>
        <family val="2"/>
      </rPr>
      <t>İzabe Listesi sekmesinde herhangi bir izabe listesi adı verilmedi</t>
    </r>
  </si>
  <si>
    <r>
      <rPr>
        <sz val="11"/>
        <color indexed="8"/>
        <rFont val="Verdana"/>
        <family val="2"/>
      </rPr>
      <t>Şirketinizin adını Beyan sekmesi hücre D8'de belirtin.</t>
    </r>
  </si>
  <si>
    <r>
      <rPr>
        <sz val="11"/>
        <color indexed="8"/>
        <rFont val="Verdana"/>
        <family val="2"/>
      </rPr>
      <t>Beyan kapsamını Beyan sekmesi hücre D9'da belirtin.</t>
    </r>
  </si>
  <si>
    <r>
      <rPr>
        <sz val="11"/>
        <color indexed="8"/>
        <rFont val="Verdana"/>
        <family val="2"/>
      </rPr>
      <t>Kapsam açıklamasını Beyan sekmesi hücre D10'da belirtin.</t>
    </r>
  </si>
  <si>
    <r>
      <rPr>
        <sz val="11"/>
        <color indexed="8"/>
        <rFont val="Verdana"/>
        <family val="2"/>
      </rPr>
      <t>İrtibat kişis</t>
    </r>
    <r>
      <rPr>
        <sz val="11"/>
        <color indexed="8"/>
        <rFont val="Verdana"/>
        <family val="2"/>
      </rPr>
      <t>i adını Beyan sekmesi hücre D15'te belirtin.</t>
    </r>
  </si>
  <si>
    <r>
      <rPr>
        <sz val="11"/>
        <color indexed="8"/>
        <rFont val="Verdana"/>
        <family val="2"/>
      </rPr>
      <t>İrtibat kişisi telefon numarasını Beyan sekmesi hücre D17'de belirtin.</t>
    </r>
  </si>
  <si>
    <r>
      <rPr>
        <sz val="11"/>
        <color indexed="8"/>
        <rFont val="Verdana"/>
        <family val="2"/>
      </rPr>
      <t>Beyan sekmesinde, hücre D18'e yetkili şirket temsilcisinin adını ekleyin.</t>
    </r>
  </si>
  <si>
    <r>
      <rPr>
        <sz val="11"/>
        <color indexed="8"/>
        <rFont val="Verdana"/>
        <family val="2"/>
      </rPr>
      <t>Beyan sekmesinde, hücre D21'e yetkili şirket temsilcisi için bir telefon numarası ekleyin.</t>
    </r>
  </si>
  <si>
    <r>
      <rPr>
        <sz val="11"/>
        <color indexed="8"/>
        <rFont val="Verdana"/>
        <family val="2"/>
      </rPr>
      <t>Beyan sekmesi hücre D22'ye formun doldurulduğu tarihi girin.</t>
    </r>
  </si>
  <si>
    <r>
      <rPr>
        <sz val="11"/>
        <color indexed="8"/>
        <rFont val="Verdana"/>
        <family val="2"/>
      </rPr>
      <t>Tantalın ürünlerinize kasti olarak eklenip eklenmediğini Beyan sekmesi hücre D26'da belirtin.</t>
    </r>
  </si>
  <si>
    <r>
      <rPr>
        <sz val="11"/>
        <color indexed="8"/>
        <rFont val="Verdana"/>
        <family val="2"/>
      </rPr>
      <t>Kalayın ürünlerinize kasti olarak eklenip eklenmediğini Beyan sekmesi hücre D27'de belirtin.</t>
    </r>
  </si>
  <si>
    <r>
      <rPr>
        <sz val="11"/>
        <color indexed="8"/>
        <rFont val="Verdana"/>
        <family val="2"/>
      </rPr>
      <t>Altının ürünlerinize kasti olarak eklenip eklenmediğini Beyan sekmesi hücre D28'de belirtin.</t>
    </r>
  </si>
  <si>
    <r>
      <rPr>
        <sz val="11"/>
        <color indexed="8"/>
        <rFont val="Verdana"/>
        <family val="2"/>
      </rPr>
      <t>Tungstenin ürünlerinize kasti olarak eklenip eklenmediğini Beyan sekmesi hücre D29'da belirtin.</t>
    </r>
  </si>
  <si>
    <r>
      <rPr>
        <sz val="11"/>
        <color indexed="8"/>
        <rFont val="Verdana"/>
        <family val="2"/>
      </rPr>
      <t>Tantalın ürünlerinizin imalat için gerekli olup olmadığını ve son üründe bulunup bulunmadığını Beyan sekmesinde hücre D32'de belirtin.</t>
    </r>
  </si>
  <si>
    <r>
      <rPr>
        <sz val="11"/>
        <color indexed="8"/>
        <rFont val="Verdana"/>
        <family val="2"/>
      </rPr>
      <t>Kalayın ürünlerinizin imalat için gerekli olup olmadığını ve son üründe bulunup bulunmadığını Beyan sekmesinde hücre D33'te belirtin.</t>
    </r>
  </si>
  <si>
    <r>
      <rPr>
        <sz val="11"/>
        <color indexed="8"/>
        <rFont val="Verdana"/>
        <family val="2"/>
      </rPr>
      <t>Altının ürünlerinizin imalat için gerekli olup olmadığını ve son üründe bulunup bulunmadığını Beyan sekmesinde hücre D34'te belirtin.</t>
    </r>
  </si>
  <si>
    <r>
      <rPr>
        <sz val="11"/>
        <color indexed="8"/>
        <rFont val="Verdana"/>
        <family val="2"/>
      </rPr>
      <t>Tungstenin ürünlerinizin imalat için gerekli olup olmadığını ve son üründe bulunup bulunmadığını Beyan sekmesinde hücre D35'te belirtin.</t>
    </r>
  </si>
  <si>
    <r>
      <rPr>
        <sz val="11"/>
        <color indexed="8"/>
        <rFont val="Verdana"/>
        <family val="2"/>
      </rPr>
      <t>Bu anket yanıtlarında bildirilen ürünler kapsamında kullanılan Tantalın DKC veya komşu ülkelerinden edinilip edinilmediğini Beyan sekmesi hücre D38'de belirtin.</t>
    </r>
  </si>
  <si>
    <r>
      <rPr>
        <sz val="11"/>
        <color indexed="8"/>
        <rFont val="Verdana"/>
        <family val="2"/>
      </rPr>
      <t>Bu anket yanıtlarında bildirilen ürünler kapsamında kullanılan Kalayın DKC veya komşu ülkelerinden edinilip edinilmediğini Beyan sekmesi hücre D39'da belirtin.</t>
    </r>
  </si>
  <si>
    <r>
      <rPr>
        <sz val="11"/>
        <color indexed="8"/>
        <rFont val="Verdana"/>
        <family val="2"/>
      </rPr>
      <t>Bu anket yanıtlarında bildirilen ürünler kapsamında kullanılan Altının DKC veya komşu ülkelerinden edinilip edinilmediğini Beyan sekmesi hücre D40'da belirtin.</t>
    </r>
  </si>
  <si>
    <r>
      <rPr>
        <sz val="11"/>
        <color indexed="8"/>
        <rFont val="Verdana"/>
        <family val="2"/>
      </rPr>
      <t>Bu anket yanıtlarında bildirilen ürünler kapsamında kullanılan Tungstenin DKC veya komşu ülkelerinden edinilip edinilmediğini Beyan sekmesi hücre D41'de belirtin.</t>
    </r>
  </si>
  <si>
    <r>
      <rPr>
        <sz val="11"/>
        <color indexed="8"/>
        <rFont val="Verdana"/>
        <family val="2"/>
      </rPr>
      <t>Bu anket yanıtlarında bildirilen ürünler kapsamında kullanılan Tantalın geri dönüşüm veya hurda kaynaklarından edinilip edinilmediğini Beyan sekmesi hücre D44'te belirtin.</t>
    </r>
  </si>
  <si>
    <r>
      <rPr>
        <sz val="11"/>
        <color indexed="8"/>
        <rFont val="Verdana"/>
        <family val="2"/>
      </rPr>
      <t>Bu anket yanıtlarında bildirilen ürünler kapsamında kullanılan Kalayın geri dönüşüm veya hurda kaynaklarından edinilip edinilmediğini Beyan sekmesi hücre D45'te belirtin.</t>
    </r>
  </si>
  <si>
    <r>
      <rPr>
        <sz val="11"/>
        <color indexed="8"/>
        <rFont val="Verdana"/>
        <family val="2"/>
      </rPr>
      <t>Bu anket yanıtlarında bildirilen ürünler kapsamında kullanılan Altının geri dönüşüm veya hurda kaynaklarından edinilip edinilmediğini Beyan sekmesi hücre D46'da belirtin.</t>
    </r>
  </si>
  <si>
    <r>
      <rPr>
        <sz val="11"/>
        <color indexed="8"/>
        <rFont val="Verdana"/>
        <family val="2"/>
      </rPr>
      <t>Bu anket yanıtlarında bildirilen ürünler kapsamında kullanılan Tungstenin geri dönüşüm veya hurda kaynaklarından edinilip edinilmediğini Beyan sekmesi hücre D47'de belirtin.</t>
    </r>
  </si>
  <si>
    <r>
      <rPr>
        <sz val="11"/>
        <color indexed="8"/>
        <rFont val="Verdana"/>
        <family val="2"/>
      </rPr>
      <t>Tedarikçinin izabe tesisi bilgilerinin eksiksizliğini Beyan sekmesi, hücre D50'de belirtin.</t>
    </r>
  </si>
  <si>
    <r>
      <rPr>
        <sz val="11"/>
        <color indexed="8"/>
        <rFont val="Verdana"/>
        <family val="2"/>
      </rPr>
      <t>Tedarikçinin izabe tesisi bilgilerinin eksiksizliğini Beyan sekmesi, hücre D51'de belirtin.</t>
    </r>
  </si>
  <si>
    <r>
      <rPr>
        <sz val="11"/>
        <color indexed="8"/>
        <rFont val="Verdana"/>
        <family val="2"/>
      </rPr>
      <t>Tedarikçinin izabe tesisi bilgilerinin eksiksizliğini Beyan sekmesi, hücre D52'de belirtin.</t>
    </r>
  </si>
  <si>
    <r>
      <rPr>
        <sz val="11"/>
        <color indexed="8"/>
        <rFont val="Verdana"/>
        <family val="2"/>
      </rPr>
      <t>Tedarikçinin izabe tesisi bilgilerinin eksiksizliğini Beyan sekmesi, hücre D53'te belirtin.</t>
    </r>
  </si>
  <si>
    <r>
      <rPr>
        <sz val="11"/>
        <color indexed="8"/>
        <rFont val="Verdana"/>
        <family val="2"/>
      </rPr>
      <t>Bildirilen ürünler kapsamında, bu anket yanıtında tüm izabe tesisi adlarının verilip verilmediğini Beyan sekmesi hücre D56'da belirtin.</t>
    </r>
  </si>
  <si>
    <r>
      <rPr>
        <sz val="11"/>
        <color indexed="8"/>
        <rFont val="Verdana"/>
        <family val="2"/>
      </rPr>
      <t>Bildirilen ürünler kapsamında, bu anket yanıtında tüm izabe tesisi adlarının verilip verilmediğini Beyan sekmesi hücre D57'de belirtin.</t>
    </r>
  </si>
  <si>
    <r>
      <rPr>
        <sz val="11"/>
        <color indexed="8"/>
        <rFont val="Verdana"/>
        <family val="2"/>
      </rPr>
      <t>Bildirilen ürünler kapsamında, bu anket yanıtında tüm izabe tesisi adlarının verilip verilmediğini Beyan sekmesi hücre D58'de belirtin.</t>
    </r>
  </si>
  <si>
    <r>
      <rPr>
        <sz val="11"/>
        <color indexed="8"/>
        <rFont val="Verdana"/>
        <family val="2"/>
      </rPr>
      <t>Bildirilen ürünler kapsamında, bu anket y</t>
    </r>
    <r>
      <rPr>
        <sz val="11"/>
        <color indexed="8"/>
        <rFont val="Verdana"/>
        <family val="2"/>
      </rPr>
      <t>anıtında tüm izabe tesisi adlarının verilip verilmediğini Beyan sekmesi hücre D59'da belirtin.</t>
    </r>
  </si>
  <si>
    <r>
      <rPr>
        <sz val="11"/>
        <color indexed="8"/>
        <rFont val="Verdana"/>
        <family val="2"/>
      </rPr>
      <t>Tüm uygulanabilir Tantal izabe tesisi bilgilerinin verilip verilmediğini hücre D62'de belirtin</t>
    </r>
  </si>
  <si>
    <r>
      <rPr>
        <sz val="11"/>
        <color indexed="8"/>
        <rFont val="Verdana"/>
        <family val="2"/>
      </rPr>
      <t>Tüm uygulanabilir Kalay izabe tesisi bilgilerinin verilip verilmediğini hücre D63'te belirtin</t>
    </r>
  </si>
  <si>
    <r>
      <rPr>
        <sz val="11"/>
        <color indexed="8"/>
        <rFont val="Verdana"/>
        <family val="2"/>
      </rPr>
      <t>Tüm uygulanabilir Altın izabe tesisi bilgilerinin verilip verilmediğini hücre D64'te belirtin</t>
    </r>
  </si>
  <si>
    <r>
      <rPr>
        <sz val="11"/>
        <color indexed="8"/>
        <rFont val="Verdana"/>
        <family val="2"/>
      </rPr>
      <t>Tüm uygulanabilir Tungsten izabe tesisi bilgilerinin verilip verilmediğini hücre D65'te belirtin</t>
    </r>
  </si>
  <si>
    <r>
      <rPr>
        <sz val="11"/>
        <color indexed="8"/>
        <rFont val="Verdana"/>
        <family val="2"/>
      </rPr>
      <t>Şirketinizin bir DKC ihtilafı içermeyen kaynak politikası olup olmadığını Beyan sekmesinde hücre D69'da belirtin</t>
    </r>
  </si>
  <si>
    <r>
      <rPr>
        <sz val="11"/>
        <color indexed="8"/>
        <rFont val="Verdana"/>
        <family val="2"/>
      </rPr>
      <t>Şirketinizin DKC ihtilafı içermeyen kaynak edinme politikasını web sitesinde genel erişime açık bir şekilde sunup sunmadığını Beyan sekmesinde hücre D71'de belirtin.</t>
    </r>
  </si>
  <si>
    <r>
      <rPr>
        <sz val="11"/>
        <color indexed="8"/>
        <rFont val="Verdana"/>
        <family val="2"/>
      </rPr>
      <t>B sorusuna "Evet" yanıtı verdiyseniz, Beyan çalışma sayfasında hücre G71'e URL'yi girin. URL "www.sirketadi.com" biçiminde olmalıdır</t>
    </r>
  </si>
  <si>
    <r>
      <rPr>
        <sz val="11"/>
        <color indexed="8"/>
        <rFont val="Verdana"/>
        <family val="2"/>
      </rPr>
      <t>Doğrudan tedarikçilerinizin DKC ihtilafı içermemesini şart koşup koşmadığınızı Beyan sekmesi hücre D73'te belirtin.</t>
    </r>
  </si>
  <si>
    <r>
      <rPr>
        <sz val="11"/>
        <color indexed="8"/>
        <rFont val="Verdana"/>
        <family val="2"/>
      </rPr>
      <t>İhtilafsız maden kaynak edinimi durum tespiti tedbirlerini uygulamaya koyup koymadığınızı Beyan sekmesi hücre D77'de belirtin.</t>
    </r>
  </si>
  <si>
    <r>
      <rPr>
        <sz val="11"/>
        <color indexed="8"/>
        <rFont val="Verdana"/>
        <family val="2"/>
      </rPr>
      <t>Tedarikçilerinizin bu İhtilaf Konusu Maden Raporlama Şablonunu doldurmasını şart koşup koşmadığınızı Beyan sekmesi hücre D79'da belirtin.</t>
    </r>
  </si>
  <si>
    <r>
      <rPr>
        <sz val="11"/>
        <color indexed="8"/>
        <rFont val="Verdana"/>
        <family val="2"/>
      </rPr>
      <t>Tedarikçilerinizin izabe tesisi adı vermelerini şart koşup koşmadığınızı Beyan sekmesi hücre D81'de belirtin.</t>
    </r>
  </si>
  <si>
    <r>
      <rPr>
        <sz val="11"/>
        <color indexed="8"/>
        <rFont val="Verdana"/>
        <family val="2"/>
      </rPr>
      <t>Tedarikçi yanıtlarını şirket beklentileri ile karşılaştırarak doğrulayıp doğrulamadığını</t>
    </r>
    <r>
      <rPr>
        <sz val="11"/>
        <color indexed="8"/>
        <rFont val="Verdana"/>
        <family val="2"/>
      </rPr>
      <t>zı Beyan sekmesi hücre D83'te belirtin.</t>
    </r>
  </si>
  <si>
    <r>
      <rPr>
        <sz val="11"/>
        <color indexed="8"/>
        <rFont val="Verdana"/>
        <family val="2"/>
      </rPr>
      <t>Doğrulama sürecinizin düzeltici eylem yönetimini içerip içermediğini Beyan sekmesi hücre D85'te belirtin.</t>
    </r>
  </si>
  <si>
    <r>
      <rPr>
        <sz val="11"/>
        <color indexed="8"/>
        <rFont val="Verdana"/>
        <family val="2"/>
      </rPr>
      <t>SEC Açıklama gerekliliğine tâbi olup olmadığınızı Beyan sekmesi hücre D87'de belirtin.</t>
    </r>
  </si>
  <si>
    <r>
      <rPr>
        <sz val="11"/>
        <color indexed="8"/>
        <rFont val="Verdana"/>
        <family val="2"/>
      </rPr>
      <t>Uygulanabilir ise, bu beyanın geçerli olduğu 1 veya daha fazla Ürün ya da Öğe Numarası sağlayın.</t>
    </r>
    <r>
      <rPr>
        <sz val="11"/>
        <color indexed="8"/>
        <rFont val="Verdana"/>
        <family val="2"/>
      </rPr>
      <t xml:space="preserve"> </t>
    </r>
    <r>
      <rPr>
        <sz val="11"/>
        <color indexed="8"/>
        <rFont val="Verdana"/>
        <family val="2"/>
      </rPr>
      <t>Ürün Listesi sekmesine girmek için Beyan sekmesi hücre 6H1'den köprü bağlantı seçin</t>
    </r>
  </si>
  <si>
    <r>
      <rPr>
        <sz val="11"/>
        <color indexed="8"/>
        <rFont val="Verdana"/>
        <family val="2"/>
      </rPr>
      <t>İzabe Tesisi Listesi sekmesinde tedarik zincirine materyal katkısı sunan izabe tesislerinin listesini sağlayın</t>
    </r>
  </si>
  <si>
    <r>
      <rPr>
        <sz val="11"/>
        <color indexed="8"/>
        <rFont val="Verdana"/>
        <family val="2"/>
      </rPr>
      <t>İzabe Tesisi Listesi sekmesinde tedarik zincirine materyal katkısı sunan tantal izabe tesislerinin listesini sağlayın</t>
    </r>
  </si>
  <si>
    <r>
      <rPr>
        <sz val="11"/>
        <color indexed="8"/>
        <rFont val="Verdana"/>
        <family val="2"/>
      </rPr>
      <t>İzabe Tesisi Listesi sekmesinde tedarik zincirine materyal katkısı sunan kalay izabe tesislerinin listesini sağlayın</t>
    </r>
  </si>
  <si>
    <r>
      <rPr>
        <sz val="11"/>
        <color indexed="8"/>
        <rFont val="Verdana"/>
        <family val="2"/>
      </rPr>
      <t>İzabe Tesisi Listesi sekmesinde tedarik zincirine materyal katkısı sunan altın izabe tesislerinin listesini sağlayın</t>
    </r>
  </si>
  <si>
    <r>
      <rPr>
        <sz val="11"/>
        <color indexed="8"/>
        <rFont val="Verdana"/>
        <family val="2"/>
      </rPr>
      <t>İzabe Tesisi Listesi sekmesinde tedarik zincirine materyal katkısı sunan tungsten izabe tesislerinin listesini sağlayın</t>
    </r>
  </si>
  <si>
    <r>
      <rPr>
        <sz val="11"/>
        <color indexed="8"/>
        <rFont val="Verdana"/>
        <family val="2"/>
      </rPr>
      <t>Lütfen Beyan sekmesindeki 1. ve 2. Soruları yanıtlayın</t>
    </r>
  </si>
  <si>
    <r>
      <rPr>
        <sz val="11"/>
        <color indexed="8"/>
        <rFont val="Verdana"/>
        <family val="2"/>
      </rPr>
      <t>Yalnızca 'Beyan' çalışma sayfasında bildirim düzeyi olarak "Ürün (veya Ürün Listesi)" seçili olduğunda doldurulması gerekmektedir.</t>
    </r>
  </si>
  <si>
    <r>
      <rPr>
        <sz val="11"/>
        <color indexed="8"/>
        <rFont val="Verdana"/>
        <family val="2"/>
      </rPr>
      <t>İmalatçının Ürün Numarası (*)</t>
    </r>
  </si>
  <si>
    <r>
      <rPr>
        <sz val="11"/>
        <color indexed="8"/>
        <rFont val="Verdana"/>
        <family val="2"/>
      </rPr>
      <t>İmalatçının Ürün Adı</t>
    </r>
  </si>
  <si>
    <r>
      <rPr>
        <sz val="11"/>
        <color indexed="8"/>
        <rFont val="Verdana"/>
        <family val="2"/>
      </rPr>
      <t>İrtibat kişisi için geçerli e-posta adresini buraya girin</t>
    </r>
  </si>
  <si>
    <r>
      <rPr>
        <sz val="11"/>
        <color indexed="8"/>
        <rFont val="Verdana"/>
        <family val="2"/>
      </rPr>
      <t>İzin yetkilisi için geçerli e-posta adresini buraya girin</t>
    </r>
  </si>
  <si>
    <r>
      <rPr>
        <sz val="11"/>
        <color indexed="8"/>
        <rFont val="Verdana"/>
        <family val="2"/>
      </rPr>
      <t>Lütfen şirketinizin bu formu doldurduğu tarihi not edin</t>
    </r>
    <r>
      <rPr>
        <sz val="11"/>
        <color indexed="8"/>
        <rFont val="Verdana"/>
        <family val="2"/>
      </rPr>
      <t xml:space="preserve">
Tarih, uluslararası biçimde, GG-AAA-YYYY şeklinde yazılmalıdır</t>
    </r>
    <r>
      <rPr>
        <sz val="11"/>
        <rFont val="Verdana"/>
        <family val="2"/>
      </rPr>
      <t xml:space="preserve">
</t>
    </r>
  </si>
  <si>
    <r>
      <rPr>
        <sz val="11"/>
        <color indexed="8"/>
        <rFont val="Verdana"/>
        <family val="2"/>
      </rPr>
      <t>Açılır menüden "Evet" veya "Hayır" yanıtını seçin</t>
    </r>
  </si>
  <si>
    <r>
      <rPr>
        <sz val="11"/>
        <color indexed="8"/>
        <rFont val="Verdana"/>
        <family val="2"/>
      </rPr>
      <t>Açılır menüden "Evet", "Hayır" veya "Bilinmiyor" yanıtını seçin</t>
    </r>
  </si>
  <si>
    <r>
      <rPr>
        <sz val="11"/>
        <color indexed="8"/>
        <rFont val="Verdana"/>
        <family val="2"/>
      </rPr>
      <t>Açılır menüden aşağıdaki yanıtlardan birini seçin:</t>
    </r>
    <r>
      <rPr>
        <sz val="11"/>
        <color indexed="8"/>
        <rFont val="Verdana"/>
        <family val="2"/>
      </rPr>
      <t xml:space="preserve"> </t>
    </r>
    <r>
      <rPr>
        <sz val="11"/>
        <color indexed="8"/>
        <rFont val="Verdana"/>
        <family val="2"/>
      </rPr>
      <t>“Evet, %100”; “Hayır, ancak %75'ten fazla”; “Hayır, ancak %50'den fazla”; “Hayır, ancak %25'ten fazla”; “Hayır, ancak %25'ten fazla” veya “Hayır, ancak %25'ten az” veya “Hiçbiri”</t>
    </r>
  </si>
  <si>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</si>
  <si>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</si>
  <si>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</si>
  <si>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</si>
  <si>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</si>
  <si>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</si>
  <si>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</si>
  <si>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</si>
  <si>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</si>
  <si>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</si>
  <si>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</si>
  <si>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</si>
  <si>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</si>
  <si>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</si>
  <si>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</si>
  <si>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Namdong-gu</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</si>
  <si>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</si>
  <si>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</si>
  <si>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</si>
  <si>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</si>
  <si>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</si>
  <si>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</si>
  <si>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</si>
  <si>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</si>
  <si>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</si>
  <si>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</si>
  <si>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</si>
  <si>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</si>
  <si>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</si>
  <si>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</si>
  <si>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</si>
  <si>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</si>
  <si>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</si>
  <si>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</si>
  <si>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</si>
  <si>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</si>
  <si>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</si>
  <si>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</si>
  <si>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</si>
  <si>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</si>
  <si>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</si>
  <si>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</si>
  <si>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</si>
  <si>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</si>
  <si>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</si>
  <si>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</si>
  <si>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</si>
  <si>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</si>
  <si>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</si>
  <si>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</si>
  <si>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</si>
  <si>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</si>
  <si>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</si>
  <si>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</si>
  <si>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</si>
  <si>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Universal Precious Metals Refining Zambia</t>
  </si>
  <si>
    <t>CID002854</t>
  </si>
  <si>
    <t>Lusaka</t>
  </si>
  <si>
    <t>Valcambi S.A.</t>
  </si>
  <si>
    <t>H.C. Starck Smelting GmbH &amp; Co. KG</t>
  </si>
  <si>
    <t>CID002847</t>
  </si>
  <si>
    <t>Chenzhou Yunxiang Mining and Metallurgy Co., Ltd.</t>
  </si>
  <si>
    <t>Guang Xi Liu Zhou</t>
  </si>
  <si>
    <t>Gejiu Fengming Metallurgy Chemical Plant</t>
  </si>
  <si>
    <t>Gejiu Jinye Mineral Company</t>
  </si>
  <si>
    <t>CID002859</t>
  </si>
  <si>
    <t>YunNan Gejiu Yunxin Electrolyze Limited</t>
  </si>
  <si>
    <t>YUNXIN colored electrolysis Company Limited</t>
  </si>
  <si>
    <t>Shunda Huichang Kam Tin Co., Ltd.</t>
  </si>
  <si>
    <t>Melt Metais e Ligas S.A.</t>
  </si>
  <si>
    <t>Nongkham Sriracha</t>
  </si>
  <si>
    <t>INDONESIAN STATE TIN CORPORATION MENTOK SMELTER</t>
  </si>
  <si>
    <t>Yunnan Tin Company Limited</t>
  </si>
  <si>
    <t>Huanglong</t>
  </si>
  <si>
    <t>Philippine Chuangxin Industrial Co., Inc.</t>
  </si>
  <si>
    <t>CID002858</t>
  </si>
  <si>
    <t>TANAKA Electronics (Malaysia) SDN. BHD.</t>
  </si>
  <si>
    <t>Bangalore</t>
  </si>
  <si>
    <t>Karnataka</t>
  </si>
  <si>
    <t>Kawasan Perindustrian Bukit Rambai</t>
  </si>
  <si>
    <t>Melaka</t>
  </si>
  <si>
    <t>Moerdijk</t>
  </si>
  <si>
    <t>Skopje</t>
  </si>
  <si>
    <t>Sumping Desa Batu Peyu</t>
  </si>
  <si>
    <t>All rows with "Smelter not listed" selected, have a name and country listed</t>
  </si>
  <si>
    <t>N/A</t>
  </si>
  <si>
    <t>Please complete columns D &amp; E on Smelter List for all rows "Smelter Not Listed" selected in column C</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</si>
  <si>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CFSI”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</si>
  <si>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CFSI” pode ser uma resposta aceitável para esta pergunta.
</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</si>
  <si>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</si>
  <si>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</si>
  <si>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</si>
  <si>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Schmelzöfen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</si>
  <si>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</si>
  <si>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</si>
  <si>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</si>
  <si>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</si>
  <si>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</si>
  <si>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</si>
  <si>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</si>
  <si>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</si>
  <si>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</si>
  <si>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</si>
  <si>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</si>
  <si>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</si>
  <si>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</si>
  <si>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</si>
  <si>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</si>
  <si>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</si>
  <si>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</si>
  <si>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</si>
  <si>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</si>
  <si>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</si>
  <si>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</si>
  <si>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</si>
  <si>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</si>
  <si>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</si>
  <si>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</si>
  <si>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Schmelzer Land ( * ) -  Dieses Feld wird automatisch ausgefüllt, wenn ein Schmelzer in Spalte C ausgewählt ist. Wenn Sie "Schmelzer nicht aufgelistet" ausgewählt haben, benutzen Sie bitte das Pull-down Menü, um das Herkunftsland des Schmelzers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</si>
  <si>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</si>
  <si>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</si>
  <si>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</si>
  <si>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</si>
  <si>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</si>
  <si>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</si>
  <si>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</si>
  <si>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</si>
  <si>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</si>
  <si>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</si>
  <si>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</si>
  <si>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</si>
  <si>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</si>
  <si>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</si>
  <si>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</si>
  <si>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</si>
  <si>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</si>
  <si>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</si>
  <si>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</si>
  <si>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</si>
  <si>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</si>
  <si>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</si>
  <si>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</si>
  <si>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</si>
  <si>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</si>
  <si>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</si>
  <si>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</si>
  <si>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</si>
  <si>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</si>
  <si>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</si>
  <si>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</si>
  <si>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</si>
  <si>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</si>
  <si>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</si>
  <si>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</si>
  <si>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</si>
  <si>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</si>
  <si>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</si>
  <si>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 xml:space="preserve">11. 제련소 담당자 이름 - CMRT는, OECD 분쟁 영향과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예방을 하도록 권고합니다.
만일 이러한 정보를 공유하도록 허락을 얻는다면, 귀사가 일하고 있는 제련소 시설 담당자에 삽입하십시요.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</si>
  <si>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</si>
  <si>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</si>
  <si>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</si>
  <si>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</si>
  <si>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</si>
  <si>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</si>
  <si>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</si>
  <si>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</si>
  <si>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</si>
  <si>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</si>
  <si>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</si>
  <si>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</si>
  <si>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</si>
  <si>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</si>
  <si>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</si>
  <si>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首先：</t>
  </si>
  <si>
    <r>
      <t>開始するには</t>
    </r>
    <r>
      <rPr>
        <b/>
        <sz val="11"/>
        <rFont val="Verdana"/>
        <family val="2"/>
      </rPr>
      <t xml:space="preserve">
</t>
    </r>
  </si>
  <si>
    <t>제련소 ID 번호 입력 열</t>
  </si>
  <si>
    <t xml:space="preserve">시작하려면:
</t>
  </si>
  <si>
    <t>Colonne de saisie du numéro d’identification de la fonderie</t>
  </si>
  <si>
    <t>POUR COMMENCER :</t>
  </si>
  <si>
    <t>Coluna de entrada do número de identificação da fundição</t>
  </si>
  <si>
    <t>PARA INICIAR:</t>
  </si>
  <si>
    <t xml:space="preserve">Eingabespalte Schmelzofenidentifizierungsnummer </t>
  </si>
  <si>
    <t>UM ZU BEGINNEN:</t>
  </si>
  <si>
    <t>Columna para ingresar el número de identificación del fundidor</t>
  </si>
  <si>
    <t>PARA COMENZAR:</t>
  </si>
  <si>
    <t>Colonna di immissione numero di identificazione fonderia</t>
  </si>
  <si>
    <t>İzabe Tesisi Tanımlama Numarası Giriş Sütunu</t>
  </si>
  <si>
    <t xml:space="preserve">BAŞLAMAK İÇİN: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</si>
  <si>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</si>
  <si>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</si>
  <si>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</si>
  <si>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</si>
  <si>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</si>
  <si>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</si>
  <si>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</si>
  <si>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</si>
  <si>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</si>
  <si>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</si>
  <si>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</si>
  <si>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</si>
  <si>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</si>
  <si>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Morris and Watson Gold Coast</t>
  </si>
  <si>
    <t>CID002866</t>
  </si>
  <si>
    <t>Pease &amp; Curren</t>
  </si>
  <si>
    <t>CID002872</t>
  </si>
  <si>
    <t>Samwon Metals Corp.</t>
  </si>
  <si>
    <t>Shandong Guoda Gold Co., Ltd.</t>
  </si>
  <si>
    <t>Taki Chemical Co., Ltd.</t>
  </si>
  <si>
    <t>Pemali</t>
  </si>
  <si>
    <t>Gejiu</t>
  </si>
  <si>
    <t>PT Lautan Harmonis Sejahtera</t>
  </si>
  <si>
    <t>CID002870</t>
  </si>
  <si>
    <t>PT Menara Cipta Mulia</t>
  </si>
  <si>
    <t>CID002835</t>
  </si>
  <si>
    <t>Unecha Refractory metals plant</t>
  </si>
  <si>
    <t>CID002724</t>
  </si>
  <si>
    <t>Provide a valid email for contact in Declaration tab cell D16</t>
  </si>
  <si>
    <t>Andorra la Vella</t>
  </si>
  <si>
    <t>Gold Coast</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</si>
  <si>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</si>
  <si>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</si>
  <si>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</si>
  <si>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</si>
  <si>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</si>
  <si>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</si>
  <si>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御社の申告範囲を選択してください。範囲の選択肢は以下のとおりです。
A. Company（会社）
B. Product (or List of Products)（製品（又は製品リスト））
C. User-Defined（ユーザー定義）</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</si>
  <si>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</si>
  <si>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</si>
  <si>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</si>
  <si>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 xml:space="preserve">신고(Declaration) 탭의 D16 셀에 올바른 담당자 이메일을 입력하십시오. </t>
  </si>
  <si>
    <t xml:space="preserve">신고(Declaration) 탭의 D20 셀에 인가된 회사 대표의 올바른 이메일을 입력하십시오. </t>
  </si>
  <si>
    <t xml:space="preserve">귀사의 신고 범위를 선택하십시오. 신고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</si>
  <si>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</si>
  <si>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</si>
  <si>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</si>
  <si>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</si>
  <si>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</si>
  <si>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</si>
  <si>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 xml:space="preserve">Forneça um e-mail válido do representante autorizado da empresa na célula D20 da guia Declaração
</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</si>
  <si>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</si>
  <si>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</si>
  <si>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</si>
  <si>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</si>
  <si>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</si>
  <si>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</si>
  <si>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</si>
  <si>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</si>
  <si>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</si>
  <si>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</si>
  <si>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</si>
  <si>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</si>
  <si>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</si>
  <si>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</si>
  <si>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</si>
  <si>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</si>
  <si>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r>
      <rPr>
        <sz val="11"/>
        <color indexed="8"/>
        <rFont val="Verdana"/>
        <family val="2"/>
      </rPr>
      <t>Şirketinizin Beyan Kapsamını seçin. Kapsam seçenekleri aşağıdaki gibidir:
A. Şirket
B. Ürün (veya Ürün Listesi)
C. Kullanıcı Tanımlı</t>
    </r>
    <r>
      <rPr>
        <sz val="11"/>
        <rFont val="Verdana"/>
        <family val="2"/>
      </rPr>
      <t xml:space="preserve">
</t>
    </r>
  </si>
  <si>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</si>
  <si>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</si>
  <si>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</si>
  <si>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</si>
  <si>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</si>
  <si>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</si>
  <si>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</si>
  <si>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</si>
  <si>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</si>
  <si>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H. Does your review process include corrective action management?</t>
  </si>
  <si>
    <t>G. 귀사는 협력사로부터 받은 실사 정보를 귀사의 기대에 준하여 검토 하십니까?</t>
  </si>
  <si>
    <t xml:space="preserve">G. Vérifiez-vous les informations de devoir de diligence reçues de vos fournisseurs par rapport aux attentes de votre entreprise? </t>
  </si>
  <si>
    <t xml:space="preserve">G.  Verifica e revê a informação das diligências devidas recebidas dos seus fornecedores face as expectativas da Empresa? </t>
  </si>
  <si>
    <t>G. Überprüfen Sie die Due-Diligence-Informationen, die Sie von ihren Lieferanten erhalten, anhand der Erwartungen Ihres Unternehmens?</t>
  </si>
  <si>
    <t>G. Revisas la información de diligencia recibida de tus proveedores contra las expectativas de la compañía?</t>
  </si>
  <si>
    <t>G.Avete verificato le informazioni di dovuta diligenza ricevute dai vostri fornitori rispetto alle aspettative della vostra azienda?</t>
  </si>
  <si>
    <t>G. Tedarikçilerinizden edindiğiniz durum tespiti bilgilerini şirketinizin beklentileri ile karşılaştırarak değerlendiriyor musunuz?</t>
  </si>
  <si>
    <t xml:space="preserve">H. 귀사의 정보 검토 프로세스는 개선 조치 관리를 포함하고 있습니까? </t>
  </si>
  <si>
    <t xml:space="preserve">H. Votre processus de vérification inclut-il la gestion des actions correctives ? </t>
  </si>
  <si>
    <t>H. O processo de revisão inclui a gestão de ações corretivas?</t>
  </si>
  <si>
    <t>H. Sieht Ihr Review-Prozess ein Korrekturmaßnahmen-Management vor?</t>
  </si>
  <si>
    <t xml:space="preserve">H. Tu proceso de verificación incluye manejo de acciones correctivas? </t>
  </si>
  <si>
    <t>H. Il vostro processo di verifica include la gestione di azioni correttive?</t>
  </si>
  <si>
    <t>H. Değerlendirme süreciniz düzeltici eylem yönetimini içeriyor mu?</t>
  </si>
  <si>
    <t>I. Is your company required to file an annual conflict minerals disclosure with the SEC?</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</si>
  <si>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</si>
  <si>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</si>
  <si>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</si>
  <si>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</si>
  <si>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</si>
  <si>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</si>
  <si>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</si>
  <si>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</si>
  <si>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</si>
  <si>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</si>
  <si>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</si>
  <si>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</si>
  <si>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</si>
  <si>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</si>
  <si>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</si>
  <si>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</si>
  <si>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</si>
  <si>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</si>
  <si>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</si>
  <si>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</si>
  <si>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</si>
  <si>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</si>
  <si>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</si>
  <si>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</si>
  <si>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</si>
  <si>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</si>
  <si>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</si>
  <si>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</si>
  <si>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</si>
  <si>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</si>
  <si>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</si>
  <si>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</si>
  <si>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</si>
  <si>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</si>
  <si>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</si>
  <si>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</si>
  <si>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</si>
  <si>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</si>
  <si>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</si>
  <si>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</si>
  <si>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</si>
  <si>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</si>
  <si>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</si>
  <si>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</si>
  <si>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Jijie</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</si>
  <si>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</si>
  <si>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</si>
  <si>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</si>
  <si>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</si>
  <si>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</si>
  <si>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</si>
  <si>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</si>
  <si>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</si>
  <si>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</si>
  <si>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</si>
  <si>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</si>
  <si>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</si>
  <si>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</si>
  <si>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</si>
  <si>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</si>
  <si>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</si>
  <si>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</si>
  <si>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</si>
  <si>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</si>
  <si>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</si>
  <si>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</si>
  <si>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</si>
  <si>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Macao</t>
  </si>
  <si>
    <t>Midway Islands</t>
  </si>
  <si>
    <t>MACEDONIA, THE FORMER YUGOSLAV REPUBLIC OF</t>
  </si>
  <si>
    <t>Mali</t>
  </si>
  <si>
    <t>Sikkim</t>
  </si>
  <si>
    <t>San Marino</t>
  </si>
  <si>
    <t>Wake Island</t>
  </si>
  <si>
    <t>Zaire</t>
  </si>
  <si>
    <t>Code</t>
  </si>
  <si>
    <t>State / Province Name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</si>
  <si>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</si>
  <si>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</si>
  <si>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</si>
  <si>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</si>
  <si>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</si>
  <si>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</si>
  <si>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</si>
  <si>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</si>
  <si>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</si>
  <si>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</si>
  <si>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</si>
  <si>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</si>
  <si>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</si>
  <si>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</si>
  <si>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</si>
  <si>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</si>
  <si>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</si>
  <si>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</si>
  <si>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</si>
  <si>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</si>
  <si>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</si>
  <si>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</si>
  <si>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</si>
  <si>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</si>
  <si>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</si>
  <si>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</si>
  <si>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</si>
  <si>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</si>
  <si>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</si>
  <si>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</si>
  <si>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</si>
  <si>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</si>
  <si>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</si>
  <si>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</si>
  <si>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</si>
  <si>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</si>
  <si>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</si>
  <si>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</si>
  <si>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</si>
  <si>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</si>
  <si>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</si>
  <si>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</si>
  <si>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</si>
  <si>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</si>
  <si>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</si>
  <si>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</si>
  <si>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</si>
  <si>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</si>
  <si>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</si>
  <si>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</si>
  <si>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</si>
  <si>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</si>
  <si>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</si>
  <si>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</si>
  <si>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</si>
  <si>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</si>
  <si>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</si>
  <si>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</si>
  <si>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</si>
  <si>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</si>
  <si>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</si>
  <si>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</si>
  <si>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</si>
  <si>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</si>
  <si>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</si>
  <si>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</si>
  <si>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</si>
  <si>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</si>
  <si>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</si>
  <si>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</si>
  <si>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</si>
  <si>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</si>
  <si>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</si>
  <si>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</si>
  <si>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</si>
  <si>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</si>
  <si>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</si>
  <si>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</si>
  <si>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</si>
  <si>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</si>
  <si>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</si>
  <si>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</si>
  <si>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</si>
  <si>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</si>
  <si>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</si>
  <si>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</si>
  <si>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</si>
  <si>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</si>
  <si>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</si>
  <si>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</si>
  <si>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</si>
  <si>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</si>
  <si>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</si>
  <si>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</si>
  <si>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</si>
  <si>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</si>
  <si>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</si>
  <si>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</si>
  <si>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</si>
  <si>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</si>
  <si>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</si>
  <si>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</si>
  <si>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</si>
  <si>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</si>
  <si>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</si>
  <si>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</si>
  <si>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</si>
  <si>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</si>
  <si>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</si>
  <si>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</si>
  <si>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</si>
  <si>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</si>
  <si>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</si>
  <si>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</si>
  <si>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</si>
  <si>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</si>
  <si>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</si>
  <si>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</si>
  <si>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</si>
  <si>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</si>
  <si>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</si>
  <si>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</si>
  <si>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</si>
  <si>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</si>
  <si>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</si>
  <si>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</si>
  <si>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</si>
  <si>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</si>
  <si>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</si>
  <si>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</si>
  <si>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</si>
  <si>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</si>
  <si>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</si>
  <si>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</si>
  <si>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</si>
  <si>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</si>
  <si>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</si>
  <si>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</si>
  <si>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</si>
  <si>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</si>
  <si>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</si>
  <si>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</si>
  <si>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</si>
  <si>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</si>
  <si>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</si>
  <si>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</si>
  <si>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</si>
  <si>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</si>
  <si>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</si>
  <si>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</si>
  <si>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</si>
  <si>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</si>
  <si>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</si>
  <si>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</si>
  <si>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</si>
  <si>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</si>
  <si>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</si>
  <si>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</si>
  <si>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</si>
  <si>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</si>
  <si>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</si>
  <si>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</si>
  <si>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</si>
  <si>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</si>
  <si>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</si>
  <si>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</si>
  <si>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</si>
  <si>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</si>
  <si>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</si>
  <si>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</si>
  <si>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</si>
  <si>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</si>
  <si>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</si>
  <si>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</si>
  <si>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</si>
  <si>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</si>
  <si>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</si>
  <si>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</si>
  <si>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</si>
  <si>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</si>
  <si>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</si>
  <si>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</si>
  <si>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</si>
  <si>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</si>
  <si>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</si>
  <si>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</si>
  <si>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</si>
  <si>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</si>
  <si>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</si>
  <si>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</si>
  <si>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</si>
  <si>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</si>
  <si>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</si>
  <si>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</si>
  <si>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</si>
  <si>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</si>
  <si>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</si>
  <si>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</si>
  <si>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</si>
  <si>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</si>
  <si>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</si>
  <si>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</si>
  <si>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</si>
  <si>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</si>
  <si>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</si>
  <si>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</si>
  <si>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</si>
  <si>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</si>
  <si>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</si>
  <si>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</si>
  <si>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</si>
  <si>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</si>
  <si>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</si>
  <si>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</si>
  <si>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</si>
  <si>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</si>
  <si>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</si>
  <si>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</si>
  <si>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</si>
  <si>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</si>
  <si>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</si>
  <si>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</si>
  <si>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</si>
  <si>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</si>
  <si>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</si>
  <si>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</si>
  <si>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</si>
  <si>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</si>
  <si>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</si>
  <si>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</si>
  <si>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</si>
  <si>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</si>
  <si>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</si>
  <si>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</si>
  <si>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</si>
  <si>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</si>
  <si>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</si>
  <si>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</si>
  <si>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</si>
  <si>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</si>
  <si>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</si>
  <si>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</si>
  <si>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</si>
  <si>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</si>
  <si>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</si>
  <si>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</si>
  <si>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</si>
  <si>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</si>
  <si>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</si>
  <si>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</si>
  <si>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</si>
  <si>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</si>
  <si>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</si>
  <si>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</si>
  <si>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</si>
  <si>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</si>
  <si>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</si>
  <si>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</si>
  <si>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</si>
  <si>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</si>
  <si>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</si>
  <si>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</si>
  <si>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</si>
  <si>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</si>
  <si>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</si>
  <si>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</si>
  <si>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</si>
  <si>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</si>
  <si>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</si>
  <si>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</si>
  <si>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</si>
  <si>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</si>
  <si>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</si>
  <si>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</si>
  <si>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</si>
  <si>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</si>
  <si>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</si>
  <si>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</si>
  <si>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</si>
  <si>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</si>
  <si>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</si>
  <si>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</si>
  <si>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</si>
  <si>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</si>
  <si>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</si>
  <si>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</si>
  <si>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</si>
  <si>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</si>
  <si>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</si>
  <si>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</si>
  <si>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</si>
  <si>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</si>
  <si>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</si>
  <si>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</si>
  <si>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</si>
  <si>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</si>
  <si>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</si>
  <si>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</si>
  <si>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</si>
  <si>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</si>
  <si>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</si>
  <si>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</si>
  <si>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</si>
  <si>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</si>
  <si>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</si>
  <si>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</si>
  <si>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</si>
  <si>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</si>
  <si>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</si>
  <si>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</si>
  <si>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</si>
  <si>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</si>
  <si>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</si>
  <si>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</si>
  <si>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</si>
  <si>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</si>
  <si>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</si>
  <si>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</si>
  <si>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</si>
  <si>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</si>
  <si>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</si>
  <si>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</si>
  <si>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</si>
  <si>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</si>
  <si>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</si>
  <si>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</si>
  <si>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</si>
  <si>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</si>
  <si>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</si>
  <si>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</si>
  <si>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</si>
  <si>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</si>
  <si>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</si>
  <si>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</si>
  <si>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</si>
  <si>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</si>
  <si>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</si>
  <si>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</si>
  <si>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</si>
  <si>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</si>
  <si>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</si>
  <si>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</si>
  <si>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</si>
  <si>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</si>
  <si>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</si>
  <si>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</si>
  <si>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</si>
  <si>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</si>
  <si>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</si>
  <si>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</si>
  <si>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</si>
  <si>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</si>
  <si>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</si>
  <si>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</si>
  <si>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</si>
  <si>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</si>
  <si>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</si>
  <si>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</si>
  <si>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</si>
  <si>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</si>
  <si>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</si>
  <si>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</si>
  <si>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</si>
  <si>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</si>
  <si>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</si>
  <si>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</si>
  <si>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</si>
  <si>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</si>
  <si>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</si>
  <si>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</si>
  <si>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</si>
  <si>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</si>
  <si>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</si>
  <si>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</si>
  <si>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</si>
  <si>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</si>
  <si>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</si>
  <si>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</si>
  <si>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</si>
  <si>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</si>
  <si>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</si>
  <si>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</si>
  <si>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</si>
  <si>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</si>
  <si>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</si>
  <si>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</si>
  <si>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</si>
  <si>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</si>
  <si>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</si>
  <si>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</si>
  <si>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</si>
  <si>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</si>
  <si>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</si>
  <si>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</si>
  <si>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</si>
  <si>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</si>
  <si>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</si>
  <si>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</si>
  <si>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</si>
  <si>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</si>
  <si>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</si>
  <si>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</si>
  <si>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</si>
  <si>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</si>
  <si>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</si>
  <si>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</si>
  <si>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</si>
  <si>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</si>
  <si>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</si>
  <si>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</si>
  <si>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</si>
  <si>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</si>
  <si>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</si>
  <si>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</si>
  <si>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</si>
  <si>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</si>
  <si>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</si>
  <si>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</si>
  <si>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</si>
  <si>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</si>
  <si>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</si>
  <si>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</si>
  <si>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</si>
  <si>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</si>
  <si>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</si>
  <si>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</si>
  <si>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</si>
  <si>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</si>
  <si>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</si>
  <si>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</si>
  <si>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</si>
  <si>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</si>
  <si>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</si>
  <si>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</si>
  <si>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</si>
  <si>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</si>
  <si>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</si>
  <si>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</si>
  <si>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</si>
  <si>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</si>
  <si>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</si>
  <si>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</si>
  <si>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</si>
  <si>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</si>
  <si>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</si>
  <si>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</si>
  <si>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</si>
  <si>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</si>
  <si>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</si>
  <si>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</si>
  <si>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</si>
  <si>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</si>
  <si>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</si>
  <si>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</si>
  <si>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</si>
  <si>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</si>
  <si>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</si>
  <si>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</si>
  <si>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</si>
  <si>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</si>
  <si>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</si>
  <si>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</si>
  <si>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</si>
  <si>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</si>
  <si>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</si>
  <si>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</si>
  <si>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</si>
  <si>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</si>
  <si>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</si>
  <si>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</si>
  <si>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</si>
  <si>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</si>
  <si>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</si>
  <si>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</si>
  <si>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</si>
  <si>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</si>
  <si>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</si>
  <si>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</si>
  <si>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</si>
  <si>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</si>
  <si>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</si>
  <si>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</si>
  <si>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</si>
  <si>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</si>
  <si>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</si>
  <si>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</si>
  <si>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</si>
  <si>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</si>
  <si>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</si>
  <si>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</si>
  <si>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</si>
  <si>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</si>
  <si>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</si>
  <si>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</si>
  <si>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</si>
  <si>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</si>
  <si>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</si>
  <si>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</si>
  <si>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</si>
  <si>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</si>
  <si>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</si>
  <si>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</si>
  <si>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</si>
  <si>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</si>
  <si>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</si>
  <si>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</si>
  <si>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</si>
  <si>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</si>
  <si>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</si>
  <si>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</si>
  <si>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</si>
  <si>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</si>
  <si>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</si>
  <si>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</si>
  <si>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</si>
  <si>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</si>
  <si>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</si>
  <si>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</si>
  <si>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</si>
  <si>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</si>
  <si>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</si>
  <si>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</si>
  <si>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</si>
  <si>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</si>
  <si>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</si>
  <si>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</si>
  <si>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</si>
  <si>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</si>
  <si>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</si>
  <si>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</si>
  <si>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</si>
  <si>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</si>
  <si>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</si>
  <si>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</si>
  <si>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</si>
  <si>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</si>
  <si>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</si>
  <si>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</si>
  <si>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</si>
  <si>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</si>
  <si>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</si>
  <si>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</si>
  <si>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</si>
  <si>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</si>
  <si>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</si>
  <si>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</si>
  <si>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</si>
  <si>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</si>
  <si>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</si>
  <si>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</si>
  <si>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</si>
  <si>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</si>
  <si>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</si>
  <si>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</si>
  <si>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</si>
  <si>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</si>
  <si>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</si>
  <si>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</si>
  <si>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</si>
  <si>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</si>
  <si>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</si>
  <si>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</si>
  <si>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</si>
  <si>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</si>
  <si>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</si>
  <si>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</si>
  <si>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</si>
  <si>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</si>
  <si>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</si>
  <si>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</si>
  <si>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</si>
  <si>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</si>
  <si>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</si>
  <si>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</si>
  <si>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</si>
  <si>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</si>
  <si>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</si>
  <si>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</si>
  <si>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</si>
  <si>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</si>
  <si>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</si>
  <si>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</si>
  <si>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</si>
  <si>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</si>
  <si>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</si>
  <si>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</si>
  <si>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</si>
  <si>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</si>
  <si>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</si>
  <si>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</si>
  <si>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</si>
  <si>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</si>
  <si>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</si>
  <si>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</si>
  <si>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</si>
  <si>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</si>
  <si>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</si>
  <si>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</si>
  <si>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</si>
  <si>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</si>
  <si>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</si>
  <si>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</si>
  <si>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</si>
  <si>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</si>
  <si>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</si>
  <si>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</si>
  <si>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</si>
  <si>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</si>
  <si>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</si>
  <si>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</si>
  <si>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</si>
  <si>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</si>
  <si>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</si>
  <si>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</si>
  <si>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</si>
  <si>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</si>
  <si>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</si>
  <si>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</si>
  <si>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</si>
  <si>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</si>
  <si>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</si>
  <si>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</si>
  <si>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</si>
  <si>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</si>
  <si>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</si>
  <si>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</si>
  <si>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</si>
  <si>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</si>
  <si>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</si>
  <si>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</si>
  <si>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</si>
  <si>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</si>
  <si>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</si>
  <si>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</si>
  <si>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</si>
  <si>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</si>
  <si>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</si>
  <si>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</si>
  <si>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</si>
  <si>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</si>
  <si>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</si>
  <si>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</si>
  <si>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</si>
  <si>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</si>
  <si>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</si>
  <si>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</si>
  <si>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</si>
  <si>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</si>
  <si>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</si>
  <si>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</si>
  <si>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</si>
  <si>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</si>
  <si>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</si>
  <si>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</si>
  <si>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</si>
  <si>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</si>
  <si>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</si>
  <si>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</si>
  <si>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</si>
  <si>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</si>
  <si>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</si>
  <si>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</si>
  <si>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</si>
  <si>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</si>
  <si>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</si>
  <si>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</si>
  <si>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</si>
  <si>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</si>
  <si>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</si>
  <si>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</si>
  <si>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</si>
  <si>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</si>
  <si>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</si>
  <si>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</si>
  <si>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</si>
  <si>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</si>
  <si>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</si>
  <si>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</si>
  <si>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</si>
  <si>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</si>
  <si>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</si>
  <si>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</si>
  <si>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</si>
  <si>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</si>
  <si>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</si>
  <si>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</si>
  <si>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</si>
  <si>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</si>
  <si>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</si>
  <si>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</si>
  <si>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</si>
  <si>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</si>
  <si>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</si>
  <si>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</si>
  <si>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</si>
  <si>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</si>
  <si>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</si>
  <si>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</si>
  <si>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</si>
  <si>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</si>
  <si>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</si>
  <si>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</si>
  <si>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</si>
  <si>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</si>
  <si>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</si>
  <si>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</si>
  <si>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</si>
  <si>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</si>
  <si>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</si>
  <si>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</si>
  <si>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</si>
  <si>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</si>
  <si>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</si>
  <si>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</si>
  <si>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</si>
  <si>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</si>
  <si>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</si>
  <si>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</si>
  <si>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</si>
  <si>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</si>
  <si>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</si>
  <si>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</si>
  <si>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</si>
  <si>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</si>
  <si>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</si>
  <si>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</si>
  <si>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</si>
  <si>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</si>
  <si>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</si>
  <si>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</si>
  <si>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</si>
  <si>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</si>
  <si>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</si>
  <si>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</si>
  <si>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</si>
  <si>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</si>
  <si>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</si>
  <si>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</si>
  <si>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</si>
  <si>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</si>
  <si>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</si>
  <si>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</si>
  <si>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</si>
  <si>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</si>
  <si>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</si>
  <si>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</si>
  <si>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</si>
  <si>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</si>
  <si>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</si>
  <si>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</si>
  <si>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</si>
  <si>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</si>
  <si>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</si>
  <si>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</si>
  <si>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</si>
  <si>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</si>
  <si>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</si>
  <si>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</si>
  <si>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</si>
  <si>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</si>
  <si>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</si>
  <si>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</si>
  <si>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</si>
  <si>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</si>
  <si>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</si>
  <si>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</si>
  <si>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</si>
  <si>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</si>
  <si>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</si>
  <si>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</si>
  <si>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</si>
  <si>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</si>
  <si>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</si>
  <si>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</si>
  <si>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</si>
  <si>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</si>
  <si>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</si>
  <si>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</si>
  <si>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</si>
  <si>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</si>
  <si>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</si>
  <si>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</si>
  <si>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</si>
  <si>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</si>
  <si>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</si>
  <si>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</si>
  <si>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</si>
  <si>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</si>
  <si>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</si>
  <si>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</si>
  <si>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</si>
  <si>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</si>
  <si>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</si>
  <si>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</si>
  <si>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</si>
  <si>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</si>
  <si>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</si>
  <si>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</si>
  <si>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</si>
  <si>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</si>
  <si>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</si>
  <si>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</si>
  <si>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</si>
  <si>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</si>
  <si>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</si>
  <si>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</si>
  <si>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</si>
  <si>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</si>
  <si>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</si>
  <si>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</si>
  <si>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</si>
  <si>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</si>
  <si>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</si>
  <si>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</si>
  <si>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</si>
  <si>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</si>
  <si>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</si>
  <si>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</si>
  <si>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</si>
  <si>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</si>
  <si>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</si>
  <si>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</si>
  <si>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</si>
  <si>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</si>
  <si>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</si>
  <si>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</si>
  <si>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</si>
  <si>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</si>
  <si>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</si>
  <si>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</si>
  <si>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</si>
  <si>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</si>
  <si>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</si>
  <si>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</si>
  <si>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</si>
  <si>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</si>
  <si>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</si>
  <si>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</si>
  <si>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</si>
  <si>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</si>
  <si>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</si>
  <si>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</si>
  <si>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</si>
  <si>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</si>
  <si>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</si>
  <si>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</si>
  <si>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</si>
  <si>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</si>
  <si>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</si>
  <si>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</si>
  <si>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</si>
  <si>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</si>
  <si>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</si>
  <si>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</si>
  <si>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</si>
  <si>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</si>
  <si>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</si>
  <si>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</si>
  <si>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</si>
  <si>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</si>
  <si>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</si>
  <si>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</si>
  <si>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</si>
  <si>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</si>
  <si>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</si>
  <si>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</si>
  <si>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</si>
  <si>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</si>
  <si>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</si>
  <si>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</si>
  <si>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</si>
  <si>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</si>
  <si>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</si>
  <si>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</si>
  <si>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</si>
  <si>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</si>
  <si>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</si>
  <si>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</si>
  <si>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</si>
  <si>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</si>
  <si>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</si>
  <si>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</si>
  <si>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</si>
  <si>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</si>
  <si>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</si>
  <si>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</si>
  <si>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</si>
  <si>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</si>
  <si>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</si>
  <si>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</si>
  <si>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</si>
  <si>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</si>
  <si>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</si>
  <si>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</si>
  <si>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</si>
  <si>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</si>
  <si>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</si>
  <si>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</si>
  <si>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</si>
  <si>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</si>
  <si>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</si>
  <si>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</si>
  <si>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</si>
  <si>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</si>
  <si>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</si>
  <si>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</si>
  <si>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</si>
  <si>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</si>
  <si>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</si>
  <si>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</si>
  <si>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</si>
  <si>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</si>
  <si>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</si>
  <si>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</si>
  <si>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</si>
  <si>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</si>
  <si>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</si>
  <si>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</si>
  <si>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</si>
  <si>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</si>
  <si>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</si>
  <si>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</si>
  <si>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</si>
  <si>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</si>
  <si>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</si>
  <si>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</si>
  <si>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</si>
  <si>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</si>
  <si>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</si>
  <si>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</si>
  <si>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</si>
  <si>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</si>
  <si>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</si>
  <si>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</si>
  <si>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</si>
  <si>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</si>
  <si>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</si>
  <si>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</si>
  <si>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</si>
  <si>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</si>
  <si>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</si>
  <si>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</si>
  <si>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</si>
  <si>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</si>
  <si>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</si>
  <si>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</si>
  <si>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</si>
  <si>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</si>
  <si>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</si>
  <si>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</si>
  <si>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</si>
  <si>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</si>
  <si>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</si>
  <si>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</si>
  <si>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</si>
  <si>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</si>
  <si>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</si>
  <si>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</si>
  <si>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</si>
  <si>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</si>
  <si>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</si>
  <si>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</si>
  <si>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</si>
  <si>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</si>
  <si>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</si>
  <si>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</si>
  <si>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</si>
  <si>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</si>
  <si>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</si>
  <si>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</si>
  <si>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</si>
  <si>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</si>
  <si>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</si>
  <si>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</si>
  <si>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</si>
  <si>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</si>
  <si>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</si>
  <si>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</si>
  <si>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</si>
  <si>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</si>
  <si>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</si>
  <si>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</si>
  <si>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</si>
  <si>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</si>
  <si>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</si>
  <si>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</si>
  <si>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</si>
  <si>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</si>
  <si>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</si>
  <si>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</si>
  <si>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</si>
  <si>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</si>
  <si>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</si>
  <si>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</si>
  <si>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</si>
  <si>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</si>
  <si>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</si>
  <si>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</si>
  <si>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</si>
  <si>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</si>
  <si>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</si>
  <si>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</si>
  <si>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</si>
  <si>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</si>
  <si>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</si>
  <si>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</si>
  <si>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</si>
  <si>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</si>
  <si>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</si>
  <si>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</si>
  <si>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</si>
  <si>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</si>
  <si>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</si>
  <si>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</si>
  <si>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</si>
  <si>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</si>
  <si>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</si>
  <si>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</si>
  <si>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</si>
  <si>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</si>
  <si>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</si>
  <si>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</si>
  <si>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</si>
  <si>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</si>
  <si>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</si>
  <si>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</si>
  <si>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</si>
  <si>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</si>
  <si>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</si>
  <si>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</si>
  <si>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</si>
  <si>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</si>
  <si>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</si>
  <si>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</si>
  <si>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</si>
  <si>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</si>
  <si>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</si>
  <si>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</si>
  <si>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</si>
  <si>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</si>
  <si>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</si>
  <si>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</si>
  <si>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</si>
  <si>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</si>
  <si>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</si>
  <si>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</si>
  <si>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</si>
  <si>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</si>
  <si>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</si>
  <si>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</si>
  <si>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</si>
  <si>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</si>
  <si>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</si>
  <si>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</si>
  <si>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</si>
  <si>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</si>
  <si>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</si>
  <si>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</si>
  <si>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</si>
  <si>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</si>
  <si>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</si>
  <si>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</si>
  <si>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</si>
  <si>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</si>
  <si>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</si>
  <si>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</si>
  <si>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</si>
  <si>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</si>
  <si>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</si>
  <si>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</si>
  <si>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</si>
  <si>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</si>
  <si>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</si>
  <si>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</si>
  <si>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</si>
  <si>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</si>
  <si>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</si>
  <si>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</si>
  <si>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</si>
  <si>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</si>
  <si>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</si>
  <si>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</si>
  <si>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</si>
  <si>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</si>
  <si>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</si>
  <si>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</si>
  <si>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</si>
  <si>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</si>
  <si>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</si>
  <si>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</si>
  <si>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</si>
  <si>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</si>
  <si>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</si>
  <si>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</si>
  <si>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</si>
  <si>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</si>
  <si>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</si>
  <si>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</si>
  <si>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</si>
  <si>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</si>
  <si>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</si>
  <si>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</si>
  <si>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</si>
  <si>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</si>
  <si>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</si>
  <si>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</si>
  <si>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</si>
  <si>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</si>
  <si>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</si>
  <si>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</si>
  <si>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</si>
  <si>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</si>
  <si>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</si>
  <si>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</si>
  <si>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</si>
  <si>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</si>
  <si>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</si>
  <si>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</si>
  <si>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</si>
  <si>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</si>
  <si>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</si>
  <si>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</si>
  <si>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</si>
  <si>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</si>
  <si>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</si>
  <si>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</si>
  <si>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</si>
  <si>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</si>
  <si>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</si>
  <si>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</si>
  <si>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</si>
  <si>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</si>
  <si>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</si>
  <si>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</si>
  <si>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</si>
  <si>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</si>
  <si>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</si>
  <si>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</si>
  <si>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</si>
  <si>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</si>
  <si>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</si>
  <si>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</si>
  <si>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</si>
  <si>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</si>
  <si>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</si>
  <si>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</si>
  <si>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</si>
  <si>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</si>
  <si>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</si>
  <si>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</si>
  <si>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</si>
  <si>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</si>
  <si>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</si>
  <si>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</si>
  <si>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</si>
  <si>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</si>
  <si>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</si>
  <si>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</si>
  <si>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</si>
  <si>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</si>
  <si>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</si>
  <si>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</si>
  <si>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</si>
  <si>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</si>
  <si>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</si>
  <si>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</si>
  <si>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</si>
  <si>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</si>
  <si>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</si>
  <si>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</si>
  <si>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</si>
  <si>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</si>
  <si>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</si>
  <si>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</si>
  <si>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</si>
  <si>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</si>
  <si>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</si>
  <si>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</si>
  <si>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</si>
  <si>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</si>
  <si>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</si>
  <si>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</si>
  <si>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</si>
  <si>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</si>
  <si>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</si>
  <si>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</si>
  <si>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</si>
  <si>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</si>
  <si>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</si>
  <si>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</si>
  <si>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</si>
  <si>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</si>
  <si>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</si>
  <si>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</si>
  <si>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</si>
  <si>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</si>
  <si>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</si>
  <si>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</si>
  <si>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</si>
  <si>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</si>
  <si>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</si>
  <si>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</si>
  <si>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</si>
  <si>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</si>
  <si>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</si>
  <si>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</si>
  <si>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</si>
  <si>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</si>
  <si>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</si>
  <si>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</si>
  <si>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</si>
  <si>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</si>
  <si>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</si>
  <si>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</si>
  <si>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</si>
  <si>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</si>
  <si>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</si>
  <si>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</si>
  <si>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</si>
  <si>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</si>
  <si>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</si>
  <si>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</si>
  <si>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</si>
  <si>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</si>
  <si>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</si>
  <si>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</si>
  <si>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</si>
  <si>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</si>
  <si>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</si>
  <si>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</si>
  <si>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</si>
  <si>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</si>
  <si>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</si>
  <si>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</si>
  <si>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</si>
  <si>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</si>
  <si>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</si>
  <si>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</si>
  <si>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</si>
  <si>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</si>
  <si>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</si>
  <si>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</si>
  <si>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</si>
  <si>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</si>
  <si>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</si>
  <si>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</si>
  <si>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</si>
  <si>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</si>
  <si>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</si>
  <si>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</si>
  <si>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</si>
  <si>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</si>
  <si>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</si>
  <si>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</si>
  <si>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</si>
  <si>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</si>
  <si>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</si>
  <si>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</si>
  <si>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</si>
  <si>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</si>
  <si>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</si>
  <si>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</si>
  <si>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</si>
  <si>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</si>
  <si>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</si>
  <si>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</si>
  <si>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</si>
  <si>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</si>
  <si>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</si>
  <si>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</si>
  <si>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</si>
  <si>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</si>
  <si>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</si>
  <si>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</si>
  <si>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</si>
  <si>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</si>
  <si>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</si>
  <si>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</si>
  <si>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</si>
  <si>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</si>
  <si>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</si>
  <si>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</si>
  <si>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</si>
  <si>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</si>
  <si>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</si>
  <si>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</si>
  <si>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</si>
  <si>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</si>
  <si>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</si>
  <si>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</si>
  <si>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</si>
  <si>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</si>
  <si>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</si>
  <si>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</si>
  <si>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</si>
  <si>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</si>
  <si>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</si>
  <si>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</si>
  <si>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</si>
  <si>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</si>
  <si>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</si>
  <si>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</si>
  <si>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</si>
  <si>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</si>
  <si>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</si>
  <si>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</si>
  <si>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</si>
  <si>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</si>
  <si>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</si>
  <si>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</si>
  <si>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</si>
  <si>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</si>
  <si>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</si>
  <si>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</si>
  <si>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</si>
  <si>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</si>
  <si>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</si>
  <si>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</si>
  <si>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</si>
  <si>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</si>
  <si>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</si>
  <si>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</si>
  <si>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</si>
  <si>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</si>
  <si>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</si>
  <si>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</si>
  <si>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</si>
  <si>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</si>
  <si>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</si>
  <si>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</si>
  <si>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</si>
  <si>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</si>
  <si>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</si>
  <si>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</si>
  <si>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</si>
  <si>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</si>
  <si>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</si>
  <si>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</si>
  <si>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</si>
  <si>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</si>
  <si>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</si>
  <si>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</si>
  <si>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</si>
  <si>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</si>
  <si>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</si>
  <si>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</si>
  <si>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CN-12</t>
  </si>
  <si>
    <t>Tianjin</t>
  </si>
  <si>
    <t>CN-15</t>
  </si>
  <si>
    <t>Nei Mongol</t>
  </si>
  <si>
    <t>CN-23</t>
  </si>
  <si>
    <t>Heilongjiang</t>
  </si>
  <si>
    <t>CN-41</t>
  </si>
  <si>
    <t>CN-92</t>
  </si>
  <si>
    <t>CN-50</t>
  </si>
  <si>
    <t>Chongqing</t>
  </si>
  <si>
    <t>CN-62</t>
  </si>
  <si>
    <t>CN-63</t>
  </si>
  <si>
    <t>Qinghai</t>
  </si>
  <si>
    <t>CN-11</t>
  </si>
  <si>
    <t>Beijing</t>
  </si>
  <si>
    <t>CN-14</t>
  </si>
  <si>
    <t>Shanxi</t>
  </si>
  <si>
    <t>CN-22</t>
  </si>
  <si>
    <t>Jilin</t>
  </si>
  <si>
    <t>CN-42</t>
  </si>
  <si>
    <t>Hubei</t>
  </si>
  <si>
    <t>CN-44</t>
  </si>
  <si>
    <t>CN-71</t>
  </si>
  <si>
    <t>CN-91</t>
  </si>
  <si>
    <t>CN-51</t>
  </si>
  <si>
    <t>CN-64</t>
  </si>
  <si>
    <t>CN-65</t>
  </si>
  <si>
    <t>Xinjiang</t>
  </si>
  <si>
    <t>CN-36</t>
  </si>
  <si>
    <t>CN-43</t>
  </si>
  <si>
    <t>CN-53</t>
  </si>
  <si>
    <t>CN-31</t>
  </si>
  <si>
    <t>Shanghai</t>
  </si>
  <si>
    <t>CN-32</t>
  </si>
  <si>
    <t>CN-37</t>
  </si>
  <si>
    <t>CN-13</t>
  </si>
  <si>
    <t>Hebei</t>
  </si>
  <si>
    <t>CN-21</t>
  </si>
  <si>
    <t>Liaoning</t>
  </si>
  <si>
    <t>CN-34</t>
  </si>
  <si>
    <t>CN-46</t>
  </si>
  <si>
    <t>Hainan</t>
  </si>
  <si>
    <t>CN-61</t>
  </si>
  <si>
    <t>Shaanxi</t>
  </si>
  <si>
    <t>CN-33</t>
  </si>
  <si>
    <t>CN-35</t>
  </si>
  <si>
    <t>CN-45</t>
  </si>
  <si>
    <t>CN-52</t>
  </si>
  <si>
    <t>Guizhou</t>
  </si>
  <si>
    <t>CN-54</t>
  </si>
  <si>
    <t>Xizang</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</si>
  <si>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</si>
  <si>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</si>
  <si>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</si>
  <si>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</si>
  <si>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</si>
  <si>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</si>
  <si>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</si>
  <si>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</si>
  <si>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</si>
  <si>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</si>
  <si>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</si>
  <si>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</si>
  <si>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</si>
  <si>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</si>
  <si>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</si>
  <si>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</si>
  <si>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</si>
  <si>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</si>
  <si>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</si>
  <si>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</si>
  <si>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</si>
  <si>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</si>
  <si>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</si>
  <si>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</si>
  <si>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</si>
  <si>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</si>
  <si>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</si>
  <si>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</si>
  <si>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</si>
  <si>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</si>
  <si>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</si>
  <si>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</si>
  <si>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</si>
  <si>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</si>
  <si>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</si>
  <si>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</si>
  <si>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</si>
  <si>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</si>
  <si>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</si>
  <si>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</si>
  <si>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</si>
  <si>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</si>
  <si>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</si>
  <si>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</si>
  <si>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</si>
  <si>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</si>
  <si>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</si>
  <si>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</si>
  <si>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</si>
  <si>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</si>
  <si>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</si>
  <si>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</si>
  <si>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</si>
  <si>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</si>
  <si>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</si>
  <si>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</si>
  <si>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</si>
  <si>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</si>
  <si>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</si>
  <si>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</si>
  <si>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</si>
  <si>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</si>
  <si>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</si>
  <si>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</si>
  <si>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</si>
  <si>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</si>
  <si>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</si>
  <si>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</si>
  <si>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</si>
  <si>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</si>
  <si>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</si>
  <si>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</si>
  <si>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</si>
  <si>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</si>
  <si>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</si>
  <si>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</si>
  <si>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</si>
  <si>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</si>
  <si>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</si>
  <si>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</si>
  <si>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</si>
  <si>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</si>
  <si>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</si>
  <si>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</si>
  <si>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</si>
  <si>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</si>
  <si>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</si>
  <si>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</si>
  <si>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</si>
  <si>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</si>
  <si>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</si>
  <si>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</si>
  <si>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</si>
  <si>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</si>
  <si>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</si>
  <si>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</si>
  <si>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</si>
  <si>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</si>
  <si>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</si>
  <si>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</si>
  <si>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</si>
  <si>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</si>
  <si>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</si>
  <si>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</si>
  <si>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</si>
  <si>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</si>
  <si>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</si>
  <si>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</si>
  <si>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</si>
  <si>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</si>
  <si>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</si>
  <si>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</si>
  <si>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</si>
  <si>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</si>
  <si>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</si>
  <si>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</si>
  <si>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</si>
  <si>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</si>
  <si>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</si>
  <si>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</si>
  <si>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</si>
  <si>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</si>
  <si>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</si>
  <si>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</si>
  <si>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</si>
  <si>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</si>
  <si>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</si>
  <si>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</si>
  <si>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</si>
  <si>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</si>
  <si>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</si>
  <si>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</si>
  <si>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</si>
  <si>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</si>
  <si>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</si>
  <si>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</si>
  <si>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</si>
  <si>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</si>
  <si>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</si>
  <si>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</si>
  <si>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</si>
  <si>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</si>
  <si>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</si>
  <si>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</si>
  <si>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</si>
  <si>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</si>
  <si>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</si>
  <si>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</si>
  <si>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</si>
  <si>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</si>
  <si>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</si>
  <si>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</si>
  <si>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</si>
  <si>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</si>
  <si>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</si>
  <si>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</si>
  <si>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</si>
  <si>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</si>
  <si>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</si>
  <si>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</si>
  <si>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</si>
  <si>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</si>
  <si>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</si>
  <si>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Gazimağusa</t>
  </si>
  <si>
    <t>Ammochostos</t>
  </si>
  <si>
    <t>CY-05</t>
  </si>
  <si>
    <t>Pafos</t>
  </si>
  <si>
    <t>Baf</t>
  </si>
  <si>
    <t>CY-03</t>
  </si>
  <si>
    <t>Larnaka</t>
  </si>
  <si>
    <t>CY-02</t>
  </si>
  <si>
    <t>Leymosun</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</si>
  <si>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</si>
  <si>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</si>
  <si>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</si>
  <si>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</si>
  <si>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</si>
  <si>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</si>
  <si>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</si>
  <si>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</si>
  <si>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</si>
  <si>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</si>
  <si>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</si>
  <si>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</si>
  <si>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</si>
  <si>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</si>
  <si>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</si>
  <si>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</si>
  <si>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</si>
  <si>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</si>
  <si>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</si>
  <si>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</si>
  <si>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</si>
  <si>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</si>
  <si>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</si>
  <si>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</si>
  <si>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</si>
  <si>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</si>
  <si>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</si>
  <si>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</si>
  <si>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</si>
  <si>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</si>
  <si>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</si>
  <si>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</si>
  <si>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</si>
  <si>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</si>
  <si>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</si>
  <si>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</si>
  <si>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</si>
  <si>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</si>
  <si>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</si>
  <si>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</si>
  <si>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</si>
  <si>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</si>
  <si>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</si>
  <si>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</si>
  <si>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</si>
  <si>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</si>
  <si>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CZ-627</t>
  </si>
  <si>
    <t>Znojmo</t>
  </si>
  <si>
    <t>CZ-ZL</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</si>
  <si>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</si>
  <si>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</si>
  <si>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</si>
  <si>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</si>
  <si>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</si>
  <si>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</si>
  <si>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</si>
  <si>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</si>
  <si>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</si>
  <si>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</si>
  <si>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</si>
  <si>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</si>
  <si>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</si>
  <si>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</si>
  <si>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</si>
  <si>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</si>
  <si>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</si>
  <si>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</si>
  <si>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</si>
  <si>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</si>
  <si>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</si>
  <si>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</si>
  <si>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</si>
  <si>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</si>
  <si>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</si>
  <si>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</si>
  <si>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</si>
  <si>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</si>
  <si>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</si>
  <si>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</si>
  <si>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</si>
  <si>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</si>
  <si>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</si>
  <si>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</si>
  <si>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</si>
  <si>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</si>
  <si>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</si>
  <si>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</si>
  <si>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</si>
  <si>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</si>
  <si>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</si>
  <si>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</si>
  <si>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</si>
  <si>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</si>
  <si>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</si>
  <si>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</si>
  <si>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</si>
  <si>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</si>
  <si>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</si>
  <si>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</si>
  <si>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</si>
  <si>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</si>
  <si>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CZ-615</t>
  </si>
  <si>
    <t>Žd'ár nad Sázavou</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</si>
  <si>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</si>
  <si>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</si>
  <si>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</si>
  <si>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</si>
  <si>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</si>
  <si>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</si>
  <si>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</si>
  <si>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</si>
  <si>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</si>
  <si>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</si>
  <si>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</si>
  <si>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</si>
  <si>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</si>
  <si>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</si>
  <si>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</si>
  <si>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</si>
  <si>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</si>
  <si>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</si>
  <si>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</si>
  <si>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</si>
  <si>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</si>
  <si>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</si>
  <si>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</si>
  <si>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</si>
  <si>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</si>
  <si>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</si>
  <si>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</si>
  <si>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</si>
  <si>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</si>
  <si>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</si>
  <si>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</si>
  <si>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</si>
  <si>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</si>
  <si>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</si>
  <si>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</si>
  <si>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</si>
  <si>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</si>
  <si>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</si>
  <si>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</si>
  <si>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</si>
  <si>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</si>
  <si>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</si>
  <si>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</si>
  <si>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</si>
  <si>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</si>
  <si>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</si>
  <si>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</si>
  <si>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</si>
  <si>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</si>
  <si>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</si>
  <si>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</si>
  <si>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</si>
  <si>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Praha 14</t>
  </si>
  <si>
    <t>Praha 11</t>
  </si>
  <si>
    <t>CZ-105</t>
  </si>
  <si>
    <t>Praha 5</t>
  </si>
  <si>
    <t>CZ-107</t>
  </si>
  <si>
    <t>Praha 7</t>
  </si>
  <si>
    <t>Praha 10</t>
  </si>
  <si>
    <t>Praha 12</t>
  </si>
  <si>
    <t>CZ-102</t>
  </si>
  <si>
    <t>Praha 2</t>
  </si>
  <si>
    <t>Praha 13</t>
  </si>
  <si>
    <t>CZ-101</t>
  </si>
  <si>
    <t>Praha 1</t>
  </si>
  <si>
    <t>CZ-104</t>
  </si>
  <si>
    <t>Praha 4</t>
  </si>
  <si>
    <t>CZ-108</t>
  </si>
  <si>
    <t>Praha 8</t>
  </si>
  <si>
    <t>CZ-109</t>
  </si>
  <si>
    <t>Praha 9</t>
  </si>
  <si>
    <t>Praha 15</t>
  </si>
  <si>
    <t>CZ-103</t>
  </si>
  <si>
    <t>Praha 3</t>
  </si>
  <si>
    <t>CZ-106</t>
  </si>
  <si>
    <t>Praha 6</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</si>
  <si>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</si>
  <si>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</si>
  <si>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</si>
  <si>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</si>
  <si>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</si>
  <si>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</si>
  <si>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</si>
  <si>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</si>
  <si>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</si>
  <si>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</si>
  <si>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</si>
  <si>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</si>
  <si>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</si>
  <si>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</si>
  <si>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</si>
  <si>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</si>
  <si>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</si>
  <si>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</si>
  <si>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</si>
  <si>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</si>
  <si>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</si>
  <si>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</si>
  <si>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</si>
  <si>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</si>
  <si>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</si>
  <si>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</si>
  <si>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</si>
  <si>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</si>
  <si>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</si>
  <si>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</si>
  <si>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</si>
  <si>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</si>
  <si>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</si>
  <si>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</si>
  <si>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</si>
  <si>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</si>
  <si>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</si>
  <si>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</si>
  <si>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</si>
  <si>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</si>
  <si>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</si>
  <si>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</si>
  <si>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</si>
  <si>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</si>
  <si>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</si>
  <si>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</si>
  <si>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</si>
  <si>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</si>
  <si>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</si>
  <si>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</si>
  <si>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</si>
  <si>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</si>
  <si>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</si>
  <si>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</si>
  <si>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</si>
  <si>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</si>
  <si>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</si>
  <si>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</si>
  <si>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</si>
  <si>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</si>
  <si>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</si>
  <si>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</si>
  <si>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</si>
  <si>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</si>
  <si>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</si>
  <si>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</si>
  <si>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</si>
  <si>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</si>
  <si>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</si>
  <si>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</si>
  <si>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</si>
  <si>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</si>
  <si>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</si>
  <si>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</si>
  <si>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</si>
  <si>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</si>
  <si>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</si>
  <si>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</si>
  <si>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</si>
  <si>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</si>
  <si>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</si>
  <si>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</si>
  <si>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</si>
  <si>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</si>
  <si>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</si>
  <si>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</si>
  <si>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</si>
  <si>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</si>
  <si>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</si>
  <si>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</si>
  <si>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</si>
  <si>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</si>
  <si>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</si>
  <si>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</si>
  <si>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</si>
  <si>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</si>
  <si>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</si>
  <si>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</si>
  <si>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</si>
  <si>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</si>
  <si>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</si>
  <si>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</si>
  <si>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</si>
  <si>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</si>
  <si>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</si>
  <si>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</si>
  <si>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</si>
  <si>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</si>
  <si>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</si>
  <si>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</si>
  <si>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</si>
  <si>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</si>
  <si>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</si>
  <si>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</si>
  <si>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</si>
  <si>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</si>
  <si>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</si>
  <si>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</si>
  <si>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</si>
  <si>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</si>
  <si>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</si>
  <si>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</si>
  <si>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</si>
  <si>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</si>
  <si>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</si>
  <si>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</si>
  <si>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</si>
  <si>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</si>
  <si>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</si>
  <si>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</si>
  <si>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</si>
  <si>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</si>
  <si>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</si>
  <si>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</si>
  <si>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</si>
  <si>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</si>
  <si>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</si>
  <si>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</si>
  <si>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</si>
  <si>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</si>
  <si>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</si>
  <si>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</si>
  <si>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</si>
  <si>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</si>
  <si>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</si>
  <si>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</si>
  <si>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</si>
  <si>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</si>
  <si>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</si>
  <si>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</si>
  <si>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</si>
  <si>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</si>
  <si>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</si>
  <si>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</si>
  <si>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</si>
  <si>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</si>
  <si>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</si>
  <si>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</si>
  <si>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</si>
  <si>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</si>
  <si>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</si>
  <si>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</si>
  <si>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</si>
  <si>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</si>
  <si>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</si>
  <si>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</si>
  <si>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</si>
  <si>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</si>
  <si>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</si>
  <si>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</si>
  <si>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</si>
  <si>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</si>
  <si>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</si>
  <si>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</si>
  <si>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</si>
  <si>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</si>
  <si>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</si>
  <si>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</si>
  <si>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</si>
  <si>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</si>
  <si>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</si>
  <si>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</si>
  <si>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</si>
  <si>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</si>
  <si>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</si>
  <si>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</si>
  <si>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</si>
  <si>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</si>
  <si>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</si>
  <si>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</si>
  <si>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</si>
  <si>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</si>
  <si>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</si>
  <si>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</si>
  <si>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</si>
  <si>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</si>
  <si>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</si>
  <si>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</si>
  <si>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</si>
  <si>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</si>
  <si>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</si>
  <si>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</si>
  <si>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</si>
  <si>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</si>
  <si>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</si>
  <si>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</si>
  <si>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</si>
  <si>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</si>
  <si>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</si>
  <si>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</si>
  <si>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</si>
  <si>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</si>
  <si>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</si>
  <si>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</si>
  <si>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</si>
  <si>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</si>
  <si>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</si>
  <si>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</si>
  <si>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</si>
  <si>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</si>
  <si>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</si>
  <si>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</si>
  <si>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</si>
  <si>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</si>
  <si>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</si>
  <si>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</si>
  <si>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</si>
  <si>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</si>
  <si>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</si>
  <si>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</si>
  <si>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</si>
  <si>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</si>
  <si>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</si>
  <si>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</si>
  <si>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</si>
  <si>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</si>
  <si>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</si>
  <si>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</si>
  <si>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</si>
  <si>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</si>
  <si>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</si>
  <si>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</si>
  <si>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</si>
  <si>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</si>
  <si>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</si>
  <si>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</si>
  <si>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</si>
  <si>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</si>
  <si>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</si>
  <si>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</si>
  <si>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</si>
  <si>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</si>
  <si>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</si>
  <si>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</si>
  <si>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</si>
  <si>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</si>
  <si>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</si>
  <si>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</si>
  <si>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Zamora-Chinchipe</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</si>
  <si>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</si>
  <si>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</si>
  <si>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</si>
  <si>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</si>
  <si>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</si>
  <si>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</si>
  <si>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</si>
  <si>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</si>
  <si>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</si>
  <si>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</si>
  <si>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</si>
  <si>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</si>
  <si>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</si>
  <si>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</si>
  <si>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</si>
  <si>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</si>
  <si>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</si>
  <si>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</si>
  <si>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</si>
  <si>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</si>
  <si>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</si>
  <si>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</si>
  <si>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</si>
  <si>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</si>
  <si>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</si>
  <si>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</si>
  <si>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</si>
  <si>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Morona-Santiago</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</si>
  <si>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</si>
  <si>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</si>
  <si>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</si>
  <si>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</si>
  <si>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</si>
  <si>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</si>
  <si>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</si>
  <si>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</si>
  <si>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</si>
  <si>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</si>
  <si>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</si>
  <si>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</si>
  <si>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</si>
  <si>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</si>
  <si>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</si>
  <si>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</si>
  <si>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</si>
  <si>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</si>
  <si>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</si>
  <si>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</si>
  <si>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</si>
  <si>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</si>
  <si>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</si>
  <si>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</si>
  <si>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</si>
  <si>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</si>
  <si>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</si>
  <si>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</si>
  <si>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</si>
  <si>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</si>
  <si>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</si>
  <si>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</si>
  <si>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</si>
  <si>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</si>
  <si>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</si>
  <si>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</si>
  <si>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</si>
  <si>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</si>
  <si>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</si>
  <si>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</si>
  <si>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</si>
  <si>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</si>
  <si>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</si>
  <si>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</si>
  <si>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</si>
  <si>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</si>
  <si>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</si>
  <si>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</si>
  <si>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</si>
  <si>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</si>
  <si>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</si>
  <si>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</si>
  <si>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</si>
  <si>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</si>
  <si>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</si>
  <si>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</si>
  <si>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</si>
  <si>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</si>
  <si>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</si>
  <si>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</si>
  <si>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</si>
  <si>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</si>
  <si>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</si>
  <si>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</si>
  <si>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</si>
  <si>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</si>
  <si>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</si>
  <si>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</si>
  <si>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</si>
  <si>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</si>
  <si>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</si>
  <si>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</si>
  <si>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</si>
  <si>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</si>
  <si>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</si>
  <si>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</si>
  <si>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</si>
  <si>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</si>
  <si>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</si>
  <si>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</si>
  <si>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</si>
  <si>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</si>
  <si>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</si>
  <si>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</si>
  <si>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</si>
  <si>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</si>
  <si>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</si>
  <si>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</si>
  <si>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</si>
  <si>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</si>
  <si>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</si>
  <si>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</si>
  <si>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</si>
  <si>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</si>
  <si>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</si>
  <si>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</si>
  <si>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</si>
  <si>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</si>
  <si>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</si>
  <si>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</si>
  <si>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</si>
  <si>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</si>
  <si>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</si>
  <si>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</si>
  <si>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</si>
  <si>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</si>
  <si>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</si>
  <si>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</si>
  <si>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</si>
  <si>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</si>
  <si>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</si>
  <si>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</si>
  <si>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</si>
  <si>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</si>
  <si>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</si>
  <si>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</si>
  <si>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</si>
  <si>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</si>
  <si>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</si>
  <si>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</si>
  <si>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</si>
  <si>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</si>
  <si>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</si>
  <si>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</si>
  <si>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</si>
  <si>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</si>
  <si>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</si>
  <si>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</si>
  <si>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</si>
  <si>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</si>
  <si>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</si>
  <si>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</si>
  <si>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</si>
  <si>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</si>
  <si>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</si>
  <si>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</si>
  <si>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</si>
  <si>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</si>
  <si>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</si>
  <si>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</si>
  <si>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</si>
  <si>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</si>
  <si>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</si>
  <si>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</si>
  <si>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</si>
  <si>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</si>
  <si>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</si>
  <si>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</si>
  <si>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</si>
  <si>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</si>
  <si>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</si>
  <si>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</si>
  <si>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</si>
  <si>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</si>
  <si>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</si>
  <si>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</si>
  <si>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</si>
  <si>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</si>
  <si>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</si>
  <si>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</si>
  <si>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</si>
  <si>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</si>
  <si>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</si>
  <si>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</si>
  <si>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</si>
  <si>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</si>
  <si>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</si>
  <si>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</si>
  <si>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</si>
  <si>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</si>
  <si>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</si>
  <si>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</si>
  <si>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</si>
  <si>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</si>
  <si>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</si>
  <si>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</si>
  <si>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</si>
  <si>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</si>
  <si>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</si>
  <si>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</si>
  <si>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</si>
  <si>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</si>
  <si>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</si>
  <si>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</si>
  <si>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</si>
  <si>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</si>
  <si>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</si>
  <si>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</si>
  <si>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</si>
  <si>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</si>
  <si>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</si>
  <si>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</si>
  <si>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</si>
  <si>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</si>
  <si>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</si>
  <si>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</si>
  <si>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</si>
  <si>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</si>
  <si>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</si>
  <si>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</si>
  <si>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</si>
  <si>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</si>
  <si>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</si>
  <si>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</si>
  <si>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</si>
  <si>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</si>
  <si>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</si>
  <si>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</si>
  <si>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</si>
  <si>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</si>
  <si>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</si>
  <si>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</si>
  <si>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</si>
  <si>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</si>
  <si>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</si>
  <si>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</si>
  <si>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</si>
  <si>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</si>
  <si>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</si>
  <si>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</si>
  <si>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</si>
  <si>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</si>
  <si>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</si>
  <si>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</si>
  <si>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</si>
  <si>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</si>
  <si>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</si>
  <si>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</si>
  <si>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</si>
  <si>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</si>
  <si>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</si>
  <si>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</si>
  <si>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</si>
  <si>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</si>
  <si>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</si>
  <si>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</si>
  <si>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</si>
  <si>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</si>
  <si>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</si>
  <si>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</si>
  <si>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</si>
  <si>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</si>
  <si>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</si>
  <si>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</si>
  <si>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</si>
  <si>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</si>
  <si>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</si>
  <si>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</si>
  <si>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</si>
  <si>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</si>
  <si>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</si>
  <si>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</si>
  <si>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</si>
  <si>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</si>
  <si>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</si>
  <si>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</si>
  <si>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</si>
  <si>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</si>
  <si>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</si>
  <si>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</si>
  <si>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</si>
  <si>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</si>
  <si>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</si>
  <si>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</si>
  <si>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</si>
  <si>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</si>
  <si>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</si>
  <si>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</si>
  <si>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</si>
  <si>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</si>
  <si>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</si>
  <si>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</si>
  <si>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</si>
  <si>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</si>
  <si>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</si>
  <si>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</si>
  <si>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</si>
  <si>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</si>
  <si>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</si>
  <si>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</si>
  <si>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</si>
  <si>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</si>
  <si>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</si>
  <si>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</si>
  <si>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</si>
  <si>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</si>
  <si>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</si>
  <si>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</si>
  <si>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</si>
  <si>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</si>
  <si>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</si>
  <si>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</si>
  <si>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</si>
  <si>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</si>
  <si>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</si>
  <si>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</si>
  <si>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</si>
  <si>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</si>
  <si>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</si>
  <si>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</si>
  <si>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</si>
  <si>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</si>
  <si>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</si>
  <si>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</si>
  <si>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</si>
  <si>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</si>
  <si>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</si>
  <si>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</si>
  <si>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</si>
  <si>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</si>
  <si>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</si>
  <si>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</si>
  <si>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</si>
  <si>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</si>
  <si>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</si>
  <si>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</si>
  <si>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</si>
  <si>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</si>
  <si>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</si>
  <si>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</si>
  <si>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</si>
  <si>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</si>
  <si>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</si>
  <si>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</si>
  <si>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</si>
  <si>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</si>
  <si>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</si>
  <si>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</si>
  <si>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</si>
  <si>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</si>
  <si>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</si>
  <si>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</si>
  <si>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</si>
  <si>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</si>
  <si>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</si>
  <si>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</si>
  <si>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</si>
  <si>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</si>
  <si>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</si>
  <si>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</si>
  <si>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</si>
  <si>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</si>
  <si>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</si>
  <si>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</si>
  <si>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</si>
  <si>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</si>
  <si>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</si>
  <si>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</si>
  <si>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</si>
  <si>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</si>
  <si>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</si>
  <si>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</si>
  <si>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</si>
  <si>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</si>
  <si>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</si>
  <si>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</si>
  <si>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</si>
  <si>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</si>
  <si>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</si>
  <si>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</si>
  <si>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</si>
  <si>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</si>
  <si>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</si>
  <si>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</si>
  <si>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</si>
  <si>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</si>
  <si>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</si>
  <si>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</si>
  <si>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</si>
  <si>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</si>
  <si>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</si>
  <si>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</si>
  <si>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</si>
  <si>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</si>
  <si>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</si>
  <si>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</si>
  <si>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</si>
  <si>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</si>
  <si>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</si>
  <si>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</si>
  <si>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</si>
  <si>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</si>
  <si>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</si>
  <si>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</si>
  <si>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</si>
  <si>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</si>
  <si>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</si>
  <si>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</si>
  <si>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</si>
  <si>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</si>
  <si>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</si>
  <si>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</si>
  <si>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</si>
  <si>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</si>
  <si>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</si>
  <si>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</si>
  <si>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</si>
  <si>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</si>
  <si>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</si>
  <si>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</si>
  <si>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</si>
  <si>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</si>
  <si>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</si>
  <si>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</si>
  <si>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</si>
  <si>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</si>
  <si>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</si>
  <si>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</si>
  <si>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</si>
  <si>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</si>
  <si>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</si>
  <si>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</si>
  <si>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</si>
  <si>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</si>
  <si>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</si>
  <si>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</si>
  <si>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</si>
  <si>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</si>
  <si>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</si>
  <si>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</si>
  <si>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</si>
  <si>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</si>
  <si>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</si>
  <si>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</si>
  <si>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</si>
  <si>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</si>
  <si>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</si>
  <si>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</si>
  <si>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</si>
  <si>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</si>
  <si>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</si>
  <si>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</si>
  <si>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</si>
  <si>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</si>
  <si>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</si>
  <si>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</si>
  <si>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</si>
  <si>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</si>
  <si>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</si>
  <si>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</si>
  <si>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</si>
  <si>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</si>
  <si>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</si>
  <si>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</si>
  <si>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</si>
  <si>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</si>
  <si>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</si>
  <si>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</si>
  <si>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</si>
  <si>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</si>
  <si>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</si>
  <si>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</si>
  <si>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</si>
  <si>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</si>
  <si>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</si>
  <si>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</si>
  <si>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</si>
  <si>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</si>
  <si>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</si>
  <si>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</si>
  <si>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</si>
  <si>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</si>
  <si>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</si>
  <si>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</si>
  <si>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</si>
  <si>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</si>
  <si>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</si>
  <si>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</si>
  <si>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</si>
  <si>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</si>
  <si>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</si>
  <si>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</si>
  <si>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</si>
  <si>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</si>
  <si>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</si>
  <si>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</si>
  <si>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</si>
  <si>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</si>
  <si>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</si>
  <si>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</si>
  <si>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</si>
  <si>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</si>
  <si>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</si>
  <si>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</si>
  <si>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</si>
  <si>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</si>
  <si>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</si>
  <si>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</si>
  <si>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</si>
  <si>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</si>
  <si>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</si>
  <si>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</si>
  <si>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</si>
  <si>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</si>
  <si>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</si>
  <si>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</si>
  <si>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</si>
  <si>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</si>
  <si>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</si>
  <si>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</si>
  <si>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</si>
  <si>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</si>
  <si>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</si>
  <si>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</si>
  <si>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</si>
  <si>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</si>
  <si>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</si>
  <si>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</si>
  <si>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</si>
  <si>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</si>
  <si>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</si>
  <si>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</si>
  <si>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</si>
  <si>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</si>
  <si>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</si>
  <si>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</si>
  <si>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</si>
  <si>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</si>
  <si>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</si>
  <si>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</si>
  <si>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</si>
  <si>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</si>
  <si>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</si>
  <si>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</si>
  <si>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</si>
  <si>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</si>
  <si>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</si>
  <si>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</si>
  <si>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</si>
  <si>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</si>
  <si>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</si>
  <si>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</si>
  <si>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</si>
  <si>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</si>
  <si>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</si>
  <si>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</si>
  <si>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</si>
  <si>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</si>
  <si>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</si>
  <si>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</si>
  <si>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</si>
  <si>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</si>
  <si>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</si>
  <si>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</si>
  <si>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</si>
  <si>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</si>
  <si>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</si>
  <si>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</si>
  <si>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</si>
  <si>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</si>
  <si>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</si>
  <si>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</si>
  <si>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</si>
  <si>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</si>
  <si>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</si>
  <si>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</si>
  <si>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</si>
  <si>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</si>
  <si>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</si>
  <si>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</si>
  <si>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</si>
  <si>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</si>
  <si>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</si>
  <si>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</si>
  <si>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</si>
  <si>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</si>
  <si>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</si>
  <si>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</si>
  <si>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</si>
  <si>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</si>
  <si>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</si>
  <si>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</si>
  <si>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</si>
  <si>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</si>
  <si>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</si>
  <si>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</si>
  <si>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</si>
  <si>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</si>
  <si>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</si>
  <si>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</si>
  <si>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</si>
  <si>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</si>
  <si>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</si>
  <si>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</si>
  <si>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</si>
  <si>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</si>
  <si>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</si>
  <si>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</si>
  <si>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</si>
  <si>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</si>
  <si>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</si>
  <si>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</si>
  <si>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</si>
  <si>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</si>
  <si>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</si>
  <si>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</si>
  <si>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</si>
  <si>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</si>
  <si>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</si>
  <si>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</si>
  <si>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</si>
  <si>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</si>
  <si>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</si>
  <si>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</si>
  <si>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</si>
  <si>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</si>
  <si>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</si>
  <si>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</si>
  <si>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</si>
  <si>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</si>
  <si>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</si>
  <si>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</si>
  <si>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</si>
  <si>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</si>
  <si>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</si>
  <si>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</si>
  <si>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</si>
  <si>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</si>
  <si>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</si>
  <si>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</si>
  <si>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</si>
  <si>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</si>
  <si>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</si>
  <si>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</si>
  <si>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</si>
  <si>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</si>
  <si>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</si>
  <si>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</si>
  <si>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</si>
  <si>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</si>
  <si>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</si>
  <si>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</si>
  <si>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</si>
  <si>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</si>
  <si>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</si>
  <si>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</si>
  <si>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</si>
  <si>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</si>
  <si>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</si>
  <si>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</si>
  <si>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</si>
  <si>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</si>
  <si>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</si>
  <si>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</si>
  <si>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</si>
  <si>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</si>
  <si>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</si>
  <si>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</si>
  <si>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</si>
  <si>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</si>
  <si>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</si>
  <si>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</si>
  <si>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</si>
  <si>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</si>
  <si>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</si>
  <si>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</si>
  <si>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</si>
  <si>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</si>
  <si>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</si>
  <si>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</si>
  <si>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</si>
  <si>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</si>
  <si>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</si>
  <si>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</si>
  <si>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</si>
  <si>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</si>
  <si>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</si>
  <si>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</si>
  <si>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</si>
  <si>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</si>
  <si>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</si>
  <si>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</si>
  <si>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</si>
  <si>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</si>
  <si>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</si>
  <si>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</si>
  <si>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</si>
  <si>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</si>
  <si>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</si>
  <si>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</si>
  <si>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</si>
  <si>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</si>
  <si>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</si>
  <si>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</si>
  <si>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</si>
  <si>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</si>
  <si>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</si>
  <si>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</si>
  <si>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</si>
  <si>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</si>
  <si>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</si>
  <si>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</si>
  <si>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</si>
  <si>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</si>
  <si>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</si>
  <si>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</si>
  <si>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</si>
  <si>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</si>
  <si>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</si>
  <si>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</si>
  <si>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</si>
  <si>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</si>
  <si>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</si>
  <si>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</si>
  <si>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</si>
  <si>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</si>
  <si>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</si>
  <si>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</si>
  <si>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</si>
  <si>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</si>
  <si>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</si>
  <si>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</si>
  <si>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</si>
  <si>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</si>
  <si>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</si>
  <si>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</si>
  <si>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</si>
  <si>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</si>
  <si>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</si>
  <si>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</si>
  <si>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</si>
  <si>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</si>
  <si>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</si>
  <si>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</si>
  <si>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</si>
  <si>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</si>
  <si>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</si>
  <si>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</si>
  <si>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</si>
  <si>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</si>
  <si>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</si>
  <si>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</si>
  <si>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</si>
  <si>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</si>
  <si>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</si>
  <si>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</si>
  <si>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</si>
  <si>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</si>
  <si>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</si>
  <si>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</si>
  <si>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</si>
  <si>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</si>
  <si>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</si>
  <si>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</si>
  <si>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</si>
  <si>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</si>
  <si>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</si>
  <si>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</si>
  <si>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</si>
  <si>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</si>
  <si>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</si>
  <si>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</si>
  <si>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</si>
  <si>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</si>
  <si>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</si>
  <si>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</si>
  <si>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</si>
  <si>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</si>
  <si>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</si>
  <si>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</si>
  <si>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</si>
  <si>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</si>
  <si>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</si>
  <si>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</si>
  <si>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</si>
  <si>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</si>
  <si>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</si>
  <si>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</si>
  <si>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</si>
  <si>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</si>
  <si>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</si>
  <si>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</si>
  <si>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</si>
  <si>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</si>
  <si>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</si>
  <si>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</si>
  <si>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</si>
  <si>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</si>
  <si>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</si>
  <si>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</si>
  <si>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</si>
  <si>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</si>
  <si>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</si>
  <si>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</si>
  <si>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</si>
  <si>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</si>
  <si>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</si>
  <si>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</si>
  <si>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</si>
  <si>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</si>
  <si>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</si>
  <si>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</si>
  <si>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</si>
  <si>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</si>
  <si>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</si>
  <si>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</si>
  <si>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</si>
  <si>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</si>
  <si>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</si>
  <si>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</si>
  <si>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</si>
  <si>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</si>
  <si>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</si>
  <si>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</si>
  <si>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</si>
  <si>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</si>
  <si>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</si>
  <si>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</si>
  <si>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</si>
  <si>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</si>
  <si>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</si>
  <si>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</si>
  <si>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</si>
  <si>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</si>
  <si>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</si>
  <si>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</si>
  <si>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</si>
  <si>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</si>
  <si>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</si>
  <si>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</si>
  <si>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</si>
  <si>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</si>
  <si>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</si>
  <si>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</si>
  <si>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</si>
  <si>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</si>
  <si>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</si>
  <si>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</si>
  <si>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</si>
  <si>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</si>
  <si>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</si>
  <si>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</si>
  <si>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</si>
  <si>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</si>
  <si>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</si>
  <si>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</si>
  <si>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</si>
  <si>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</si>
  <si>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</si>
  <si>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</si>
  <si>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</si>
  <si>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</si>
  <si>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</si>
  <si>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</si>
  <si>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</si>
  <si>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</si>
  <si>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</si>
  <si>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</si>
  <si>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</si>
  <si>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</si>
  <si>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</si>
  <si>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</si>
  <si>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</si>
  <si>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</si>
  <si>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</si>
  <si>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</si>
  <si>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</si>
  <si>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</si>
  <si>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</si>
  <si>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</si>
  <si>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</si>
  <si>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</si>
  <si>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</si>
  <si>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</si>
  <si>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</si>
  <si>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</si>
  <si>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</si>
  <si>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</si>
  <si>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</si>
  <si>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</si>
  <si>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</si>
  <si>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</si>
  <si>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</si>
  <si>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</si>
  <si>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</si>
  <si>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</si>
  <si>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</si>
  <si>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</si>
  <si>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</si>
  <si>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</si>
  <si>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</si>
  <si>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</si>
  <si>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</si>
  <si>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</si>
  <si>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</si>
  <si>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</si>
  <si>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</si>
  <si>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</si>
  <si>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</si>
  <si>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</si>
  <si>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</si>
  <si>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</si>
  <si>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</si>
  <si>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</si>
  <si>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</si>
  <si>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</si>
  <si>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</si>
  <si>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</si>
  <si>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</si>
  <si>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</si>
  <si>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</si>
  <si>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</si>
  <si>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</si>
  <si>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</si>
  <si>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</si>
  <si>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</si>
  <si>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</si>
  <si>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</si>
  <si>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</si>
  <si>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</si>
  <si>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</si>
  <si>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</si>
  <si>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</si>
  <si>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</si>
  <si>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</si>
  <si>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</si>
  <si>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</si>
  <si>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</si>
  <si>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</si>
  <si>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</si>
  <si>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</si>
  <si>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</si>
  <si>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</si>
  <si>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</si>
  <si>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</si>
  <si>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</si>
  <si>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</si>
  <si>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</si>
  <si>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</si>
  <si>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</si>
  <si>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</si>
  <si>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</si>
  <si>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</si>
  <si>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</si>
  <si>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</si>
  <si>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</si>
  <si>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</si>
  <si>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</si>
  <si>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</si>
  <si>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</si>
  <si>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</si>
  <si>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</si>
  <si>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</si>
  <si>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</si>
  <si>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</si>
  <si>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</si>
  <si>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</si>
  <si>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</si>
  <si>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</si>
  <si>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</si>
  <si>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</si>
  <si>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</si>
  <si>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</si>
  <si>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</si>
  <si>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</si>
  <si>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</si>
  <si>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</si>
  <si>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</si>
  <si>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</si>
  <si>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</si>
  <si>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</si>
  <si>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</si>
  <si>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</si>
  <si>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</si>
  <si>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</si>
  <si>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</si>
  <si>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</si>
  <si>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</si>
  <si>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</si>
  <si>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</si>
  <si>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</si>
  <si>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</si>
  <si>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</si>
  <si>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</si>
  <si>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</si>
  <si>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</si>
  <si>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</si>
  <si>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</si>
  <si>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</si>
  <si>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</si>
  <si>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</si>
  <si>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</si>
  <si>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</si>
  <si>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</si>
  <si>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</si>
  <si>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</si>
  <si>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</si>
  <si>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</si>
  <si>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</si>
  <si>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</si>
  <si>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</si>
  <si>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</si>
  <si>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</si>
  <si>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</si>
  <si>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</si>
  <si>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</si>
  <si>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</si>
  <si>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</si>
  <si>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</si>
  <si>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</si>
  <si>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</si>
  <si>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</si>
  <si>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</si>
  <si>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</si>
  <si>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</si>
  <si>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</si>
  <si>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</si>
  <si>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</si>
  <si>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</si>
  <si>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</si>
  <si>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</si>
  <si>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</si>
  <si>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</si>
  <si>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</si>
  <si>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</si>
  <si>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</si>
  <si>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</si>
  <si>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</si>
  <si>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</si>
  <si>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</si>
  <si>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</si>
  <si>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</si>
  <si>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</si>
  <si>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</si>
  <si>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</si>
  <si>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</si>
  <si>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</si>
  <si>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</si>
  <si>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</si>
  <si>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</si>
  <si>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</si>
  <si>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</si>
  <si>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</si>
  <si>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</si>
  <si>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</si>
  <si>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</si>
  <si>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</si>
  <si>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</si>
  <si>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</si>
  <si>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</si>
  <si>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</si>
  <si>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</si>
  <si>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</si>
  <si>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</si>
  <si>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</si>
  <si>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</si>
  <si>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</si>
  <si>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</si>
  <si>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</si>
  <si>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</si>
  <si>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</si>
  <si>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</si>
  <si>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</si>
  <si>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</si>
  <si>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</si>
  <si>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</si>
  <si>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</si>
  <si>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</si>
  <si>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</si>
  <si>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</si>
  <si>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</si>
  <si>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</si>
  <si>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</si>
  <si>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</si>
  <si>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</si>
  <si>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</si>
  <si>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</si>
  <si>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</si>
  <si>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</si>
  <si>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</si>
  <si>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</si>
  <si>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</si>
  <si>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</si>
  <si>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</si>
  <si>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</si>
  <si>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</si>
  <si>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</si>
  <si>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</si>
  <si>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</si>
  <si>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</si>
  <si>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</si>
  <si>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</si>
  <si>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</si>
  <si>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</si>
  <si>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</si>
  <si>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</si>
  <si>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</si>
  <si>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</si>
  <si>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</si>
  <si>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</si>
  <si>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</si>
  <si>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</si>
  <si>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</si>
  <si>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</si>
  <si>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</si>
  <si>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</si>
  <si>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</si>
  <si>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</si>
  <si>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</si>
  <si>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</si>
  <si>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</si>
  <si>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GL-QA</t>
  </si>
  <si>
    <t>Qaasuitsup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</si>
  <si>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</si>
  <si>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</si>
  <si>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</si>
  <si>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</si>
  <si>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</si>
  <si>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</si>
  <si>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</si>
  <si>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</si>
  <si>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</si>
  <si>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</si>
  <si>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</si>
  <si>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</si>
  <si>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</si>
  <si>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</si>
  <si>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</si>
  <si>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</si>
  <si>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</si>
  <si>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</si>
  <si>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</si>
  <si>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</si>
  <si>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</si>
  <si>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</si>
  <si>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</si>
  <si>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</si>
  <si>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</si>
  <si>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</si>
  <si>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</si>
  <si>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</si>
  <si>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</si>
  <si>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</si>
  <si>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</si>
  <si>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</si>
  <si>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</si>
  <si>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</si>
  <si>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</si>
  <si>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</si>
  <si>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</si>
  <si>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</si>
  <si>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</si>
  <si>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</si>
  <si>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</si>
  <si>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</si>
  <si>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</si>
  <si>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</si>
  <si>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</si>
  <si>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</si>
  <si>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</si>
  <si>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</si>
  <si>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</si>
  <si>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</si>
  <si>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</si>
  <si>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</si>
  <si>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</si>
  <si>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</si>
  <si>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</si>
  <si>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</si>
  <si>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</si>
  <si>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</si>
  <si>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</si>
  <si>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</si>
  <si>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</si>
  <si>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</si>
  <si>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</si>
  <si>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</si>
  <si>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</si>
  <si>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</si>
  <si>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</si>
  <si>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</si>
  <si>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</si>
  <si>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</si>
  <si>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</si>
  <si>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</si>
  <si>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</si>
  <si>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</si>
  <si>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</si>
  <si>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</si>
  <si>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</si>
  <si>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</si>
  <si>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</si>
  <si>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</si>
  <si>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</si>
  <si>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</si>
  <si>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</si>
  <si>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</si>
  <si>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</si>
  <si>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</si>
  <si>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</si>
  <si>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</si>
  <si>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</si>
  <si>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</si>
  <si>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</si>
  <si>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</si>
  <si>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</si>
  <si>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</si>
  <si>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</si>
  <si>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</si>
  <si>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</si>
  <si>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</si>
  <si>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</si>
  <si>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</si>
  <si>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</si>
  <si>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</si>
  <si>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</si>
  <si>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</si>
  <si>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</si>
  <si>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</si>
  <si>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</si>
  <si>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</si>
  <si>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</si>
  <si>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</si>
  <si>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</si>
  <si>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</si>
  <si>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</si>
  <si>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</si>
  <si>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</si>
  <si>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</si>
  <si>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</si>
  <si>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</si>
  <si>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</si>
  <si>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</si>
  <si>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</si>
  <si>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</si>
  <si>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</si>
  <si>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</si>
  <si>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</si>
  <si>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</si>
  <si>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</si>
  <si>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</si>
  <si>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</si>
  <si>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</si>
  <si>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</si>
  <si>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</si>
  <si>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</si>
  <si>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</si>
  <si>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</si>
  <si>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</si>
  <si>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</si>
  <si>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</si>
  <si>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</si>
  <si>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</si>
  <si>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</si>
  <si>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</si>
  <si>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</si>
  <si>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</si>
  <si>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</si>
  <si>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</si>
  <si>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</si>
  <si>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</si>
  <si>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</si>
  <si>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</si>
  <si>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</si>
  <si>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</si>
  <si>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</si>
  <si>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</si>
  <si>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</si>
  <si>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</si>
  <si>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</si>
  <si>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</si>
  <si>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</si>
  <si>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</si>
  <si>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</si>
  <si>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</si>
  <si>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</si>
  <si>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</si>
  <si>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</si>
  <si>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</si>
  <si>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</si>
  <si>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</si>
  <si>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</si>
  <si>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</si>
  <si>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</si>
  <si>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</si>
  <si>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</si>
  <si>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</si>
  <si>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</si>
  <si>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</si>
  <si>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</si>
  <si>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</si>
  <si>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</si>
  <si>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</si>
  <si>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</si>
  <si>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</si>
  <si>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</si>
  <si>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</si>
  <si>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</si>
  <si>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</si>
  <si>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</si>
  <si>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</si>
  <si>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</si>
  <si>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</si>
  <si>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</si>
  <si>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</si>
  <si>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</si>
  <si>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</si>
  <si>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</si>
  <si>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</si>
  <si>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</si>
  <si>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</si>
  <si>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</si>
  <si>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</si>
  <si>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</si>
  <si>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</si>
  <si>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</si>
  <si>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</si>
  <si>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</si>
  <si>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</si>
  <si>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</si>
  <si>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</si>
  <si>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</si>
  <si>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</si>
  <si>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</si>
  <si>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</si>
  <si>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</si>
  <si>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</si>
  <si>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</si>
  <si>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</si>
  <si>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</si>
  <si>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</si>
  <si>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</si>
  <si>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</si>
  <si>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</si>
  <si>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</si>
  <si>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</si>
  <si>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</si>
  <si>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</si>
  <si>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</si>
  <si>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</si>
  <si>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</si>
  <si>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</si>
  <si>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</si>
  <si>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</si>
  <si>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</si>
  <si>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</si>
  <si>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</si>
  <si>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</si>
  <si>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</si>
  <si>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</si>
  <si>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</si>
  <si>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</si>
  <si>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</si>
  <si>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</si>
  <si>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</si>
  <si>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</si>
  <si>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</si>
  <si>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</si>
  <si>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</si>
  <si>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</si>
  <si>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</si>
  <si>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</si>
  <si>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</si>
  <si>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</si>
  <si>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</si>
  <si>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</si>
  <si>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</si>
  <si>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</si>
  <si>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</si>
  <si>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</si>
  <si>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</si>
  <si>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</si>
  <si>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</si>
  <si>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</si>
  <si>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</si>
  <si>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</si>
  <si>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</si>
  <si>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</si>
  <si>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</si>
  <si>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</si>
  <si>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</si>
  <si>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</si>
  <si>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</si>
  <si>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</si>
  <si>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</si>
  <si>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</si>
  <si>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</si>
  <si>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</si>
  <si>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</si>
  <si>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</si>
  <si>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</si>
  <si>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</si>
  <si>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</si>
  <si>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</si>
  <si>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</si>
  <si>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</si>
  <si>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</si>
  <si>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</si>
  <si>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</si>
  <si>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</si>
  <si>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</si>
  <si>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</si>
  <si>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</si>
  <si>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</si>
  <si>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</si>
  <si>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</si>
  <si>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</si>
  <si>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</si>
  <si>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</si>
  <si>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</si>
  <si>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</si>
  <si>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</si>
  <si>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</si>
  <si>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</si>
  <si>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</si>
  <si>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</si>
  <si>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</si>
  <si>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</si>
  <si>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</si>
  <si>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</si>
  <si>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</si>
  <si>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</si>
  <si>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</si>
  <si>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</si>
  <si>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</si>
  <si>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</si>
  <si>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</si>
  <si>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</si>
  <si>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</si>
  <si>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</si>
  <si>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</si>
  <si>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</si>
  <si>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</si>
  <si>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</si>
  <si>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</si>
  <si>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</si>
  <si>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</si>
  <si>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</si>
  <si>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</si>
  <si>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</si>
  <si>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</si>
  <si>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</si>
  <si>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</si>
  <si>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</si>
  <si>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</si>
  <si>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</si>
  <si>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</si>
  <si>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</si>
  <si>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</si>
  <si>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</si>
  <si>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</si>
  <si>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</si>
  <si>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</si>
  <si>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</si>
  <si>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</si>
  <si>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</si>
  <si>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</si>
  <si>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</si>
  <si>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</si>
  <si>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</si>
  <si>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</si>
  <si>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</si>
  <si>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</si>
  <si>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</si>
  <si>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</si>
  <si>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</si>
  <si>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</si>
  <si>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</si>
  <si>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</si>
  <si>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</si>
  <si>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</si>
  <si>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</si>
  <si>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</si>
  <si>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</si>
  <si>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</si>
  <si>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</si>
  <si>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</si>
  <si>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</si>
  <si>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</si>
  <si>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</si>
  <si>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</si>
  <si>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</si>
  <si>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</si>
  <si>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</si>
  <si>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</si>
  <si>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</si>
  <si>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</si>
  <si>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</si>
  <si>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</si>
  <si>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</si>
  <si>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</si>
  <si>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</si>
  <si>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</si>
  <si>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</si>
  <si>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</si>
  <si>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</si>
  <si>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</si>
  <si>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</si>
  <si>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</si>
  <si>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</si>
  <si>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</si>
  <si>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</si>
  <si>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</si>
  <si>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</si>
  <si>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</si>
  <si>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</si>
  <si>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</si>
  <si>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</si>
  <si>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</si>
  <si>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</si>
  <si>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</si>
  <si>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</si>
  <si>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</si>
  <si>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</si>
  <si>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</si>
  <si>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</si>
  <si>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</si>
  <si>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</si>
  <si>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</si>
  <si>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</si>
  <si>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</si>
  <si>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</si>
  <si>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</si>
  <si>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</si>
  <si>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</si>
  <si>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</si>
  <si>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</si>
  <si>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</si>
  <si>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</si>
  <si>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</si>
  <si>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</si>
  <si>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</si>
  <si>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</si>
  <si>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</si>
  <si>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</si>
  <si>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</si>
  <si>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</si>
  <si>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</si>
  <si>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</si>
  <si>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</si>
  <si>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</si>
  <si>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</si>
  <si>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</si>
  <si>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</si>
  <si>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</si>
  <si>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</si>
  <si>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</si>
  <si>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</si>
  <si>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</si>
  <si>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</si>
  <si>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</si>
  <si>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</si>
  <si>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</si>
  <si>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</si>
  <si>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</si>
  <si>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</si>
  <si>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</si>
  <si>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</si>
  <si>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</si>
  <si>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</si>
  <si>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</si>
  <si>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</si>
  <si>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</si>
  <si>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</si>
  <si>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</si>
  <si>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</si>
  <si>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</si>
  <si>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</si>
  <si>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</si>
  <si>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</si>
  <si>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</si>
  <si>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</si>
  <si>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</si>
  <si>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</si>
  <si>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</si>
  <si>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</si>
  <si>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</si>
  <si>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</si>
  <si>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</si>
  <si>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</si>
  <si>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</si>
  <si>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</si>
  <si>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</si>
  <si>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</si>
  <si>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</si>
  <si>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</si>
  <si>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</si>
  <si>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</si>
  <si>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</si>
  <si>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</si>
  <si>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</si>
  <si>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</si>
  <si>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</si>
  <si>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</si>
  <si>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</si>
  <si>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</si>
  <si>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</si>
  <si>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</si>
  <si>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</si>
  <si>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</si>
  <si>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</si>
  <si>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</si>
  <si>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</si>
  <si>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</si>
  <si>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</si>
  <si>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</si>
  <si>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</si>
  <si>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</si>
  <si>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</si>
  <si>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</si>
  <si>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</si>
  <si>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</si>
  <si>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</si>
  <si>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</si>
  <si>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</si>
  <si>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</si>
  <si>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</si>
  <si>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</si>
  <si>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</si>
  <si>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</si>
  <si>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</si>
  <si>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</si>
  <si>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</si>
  <si>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</si>
  <si>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</si>
  <si>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</si>
  <si>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</si>
  <si>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</si>
  <si>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</si>
  <si>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</si>
  <si>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</si>
  <si>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</si>
  <si>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</si>
  <si>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</si>
  <si>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</si>
  <si>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</si>
  <si>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</si>
  <si>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</si>
  <si>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</si>
  <si>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</si>
  <si>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</si>
  <si>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</si>
  <si>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</si>
  <si>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</si>
  <si>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</si>
  <si>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</si>
  <si>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</si>
  <si>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</si>
  <si>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</si>
  <si>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</si>
  <si>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</si>
  <si>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</si>
  <si>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</si>
  <si>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</si>
  <si>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</si>
  <si>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</si>
  <si>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</si>
  <si>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</si>
  <si>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</si>
  <si>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</si>
  <si>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</si>
  <si>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</si>
  <si>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</si>
  <si>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</si>
  <si>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</si>
  <si>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</si>
  <si>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</si>
  <si>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</si>
  <si>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</si>
  <si>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</si>
  <si>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</si>
  <si>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</si>
  <si>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</si>
  <si>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</si>
  <si>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</si>
  <si>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</si>
  <si>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</si>
  <si>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</si>
  <si>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</si>
  <si>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</si>
  <si>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</si>
  <si>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</si>
  <si>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</si>
  <si>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</si>
  <si>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</si>
  <si>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</si>
  <si>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</si>
  <si>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</si>
  <si>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</si>
  <si>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</si>
  <si>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</si>
  <si>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</si>
  <si>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</si>
  <si>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</si>
  <si>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</si>
  <si>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</si>
  <si>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</si>
  <si>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</si>
  <si>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</si>
  <si>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</si>
  <si>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</si>
  <si>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</si>
  <si>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</si>
  <si>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</si>
  <si>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</si>
  <si>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</si>
  <si>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</si>
  <si>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</si>
  <si>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</si>
  <si>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</si>
  <si>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</si>
  <si>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</si>
  <si>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</si>
  <si>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</si>
  <si>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</si>
  <si>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</si>
  <si>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</si>
  <si>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</si>
  <si>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</si>
  <si>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</si>
  <si>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</si>
  <si>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</si>
  <si>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</si>
  <si>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</si>
  <si>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</si>
  <si>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</si>
  <si>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</si>
  <si>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</si>
  <si>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</si>
  <si>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</si>
  <si>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</si>
  <si>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</si>
  <si>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</si>
  <si>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</si>
  <si>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</si>
  <si>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</si>
  <si>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</si>
  <si>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</si>
  <si>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</si>
  <si>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</si>
  <si>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</si>
  <si>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</si>
  <si>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</si>
  <si>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</si>
  <si>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</si>
  <si>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</si>
  <si>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</si>
  <si>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</si>
  <si>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</si>
  <si>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</si>
  <si>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</si>
  <si>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</si>
  <si>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</si>
  <si>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</si>
  <si>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</si>
  <si>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</si>
  <si>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</si>
  <si>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</si>
  <si>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</si>
  <si>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</si>
  <si>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</si>
  <si>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</si>
  <si>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</si>
  <si>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</si>
  <si>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</si>
  <si>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</si>
  <si>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</si>
  <si>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</si>
  <si>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</si>
  <si>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</si>
  <si>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</si>
  <si>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</si>
  <si>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</si>
  <si>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</si>
  <si>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</si>
  <si>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</si>
  <si>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</si>
  <si>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</si>
  <si>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</si>
  <si>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</si>
  <si>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</si>
  <si>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</si>
  <si>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</si>
  <si>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</si>
  <si>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</si>
  <si>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</si>
  <si>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</si>
  <si>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</si>
  <si>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</si>
  <si>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</si>
  <si>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</si>
  <si>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</si>
  <si>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</si>
  <si>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</si>
  <si>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</si>
  <si>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</si>
  <si>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</si>
  <si>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</si>
  <si>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</si>
  <si>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</si>
  <si>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</si>
  <si>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</si>
  <si>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</si>
  <si>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</si>
  <si>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</si>
  <si>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</si>
  <si>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</si>
  <si>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</si>
  <si>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</si>
  <si>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</si>
  <si>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</si>
  <si>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</si>
  <si>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</si>
  <si>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</si>
  <si>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</si>
  <si>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</si>
  <si>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</si>
  <si>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</si>
  <si>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</si>
  <si>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</si>
  <si>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</si>
  <si>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</si>
  <si>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</si>
  <si>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</si>
  <si>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</si>
  <si>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</si>
  <si>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</si>
  <si>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</si>
  <si>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</si>
  <si>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</si>
  <si>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</si>
  <si>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</si>
  <si>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</si>
  <si>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</si>
  <si>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</si>
  <si>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</si>
  <si>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</si>
  <si>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</si>
  <si>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</si>
  <si>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</si>
  <si>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</si>
  <si>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</si>
  <si>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</si>
  <si>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</si>
  <si>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</si>
  <si>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</si>
  <si>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</si>
  <si>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</si>
  <si>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</si>
  <si>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</si>
  <si>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</si>
  <si>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</si>
  <si>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</si>
  <si>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</si>
  <si>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</si>
  <si>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</si>
  <si>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</si>
  <si>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</si>
  <si>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</si>
  <si>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</si>
  <si>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</si>
  <si>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</si>
  <si>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</si>
  <si>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</si>
  <si>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</si>
  <si>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</si>
  <si>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</si>
  <si>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</si>
  <si>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</si>
  <si>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</si>
  <si>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</si>
  <si>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</si>
  <si>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</si>
  <si>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</si>
  <si>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</si>
  <si>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</si>
  <si>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</si>
  <si>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</si>
  <si>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</si>
  <si>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</si>
  <si>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</si>
  <si>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</si>
  <si>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</si>
  <si>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</si>
  <si>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Höfuðborgarsvæði utan Reykjavíkur</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</si>
  <si>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</si>
  <si>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</si>
  <si>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</si>
  <si>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</si>
  <si>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</si>
  <si>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</si>
  <si>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</si>
  <si>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</si>
  <si>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</si>
  <si>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</si>
  <si>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</si>
  <si>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</si>
  <si>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</si>
  <si>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</si>
  <si>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</si>
  <si>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</si>
  <si>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</si>
  <si>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</si>
  <si>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</si>
  <si>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</si>
  <si>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</si>
  <si>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</si>
  <si>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</si>
  <si>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</si>
  <si>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</si>
  <si>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</si>
  <si>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</si>
  <si>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</si>
  <si>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</si>
  <si>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</si>
  <si>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</si>
  <si>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</si>
  <si>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</si>
  <si>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</si>
  <si>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</si>
  <si>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</si>
  <si>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</si>
  <si>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</si>
  <si>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</si>
  <si>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</si>
  <si>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</si>
  <si>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</si>
  <si>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</si>
  <si>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</si>
  <si>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</si>
  <si>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</si>
  <si>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</si>
  <si>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</si>
  <si>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</si>
  <si>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</si>
  <si>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</si>
  <si>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</si>
  <si>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</si>
  <si>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</si>
  <si>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</si>
  <si>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</si>
  <si>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</si>
  <si>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</si>
  <si>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</si>
  <si>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</si>
  <si>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</si>
  <si>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</si>
  <si>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</si>
  <si>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</si>
  <si>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</si>
  <si>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</si>
  <si>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</si>
  <si>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</si>
  <si>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</si>
  <si>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</si>
  <si>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</si>
  <si>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</si>
  <si>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</si>
  <si>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</si>
  <si>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</si>
  <si>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</si>
  <si>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</si>
  <si>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</si>
  <si>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</si>
  <si>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</si>
  <si>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</si>
  <si>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</si>
  <si>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</si>
  <si>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</si>
  <si>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</si>
  <si>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</si>
  <si>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</si>
  <si>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</si>
  <si>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</si>
  <si>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</si>
  <si>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</si>
  <si>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</si>
  <si>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</si>
  <si>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</si>
  <si>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</si>
  <si>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</si>
  <si>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</si>
  <si>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</si>
  <si>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</si>
  <si>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</si>
  <si>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</si>
  <si>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</si>
  <si>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</si>
  <si>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</si>
  <si>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</si>
  <si>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</si>
  <si>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</si>
  <si>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</si>
  <si>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</si>
  <si>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</si>
  <si>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</si>
  <si>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</si>
  <si>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</si>
  <si>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</si>
  <si>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</si>
  <si>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</si>
  <si>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</si>
  <si>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</si>
  <si>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</si>
  <si>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</si>
  <si>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</si>
  <si>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</si>
  <si>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</si>
  <si>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</si>
  <si>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</si>
  <si>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</si>
  <si>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</si>
  <si>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</si>
  <si>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</si>
  <si>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</si>
  <si>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</si>
  <si>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</si>
  <si>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</si>
  <si>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</si>
  <si>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</si>
  <si>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</si>
  <si>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</si>
  <si>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</si>
  <si>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</si>
  <si>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</si>
  <si>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</si>
  <si>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</si>
  <si>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</si>
  <si>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</si>
  <si>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</si>
  <si>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</si>
  <si>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</si>
  <si>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</si>
  <si>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</si>
  <si>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</si>
  <si>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</si>
  <si>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</si>
  <si>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</si>
  <si>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</si>
  <si>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</si>
  <si>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</si>
  <si>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</si>
  <si>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</si>
  <si>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</si>
  <si>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</si>
  <si>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</si>
  <si>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</si>
  <si>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</si>
  <si>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</si>
  <si>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</si>
  <si>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</si>
  <si>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</si>
  <si>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</si>
  <si>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</si>
  <si>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</si>
  <si>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</si>
  <si>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</si>
  <si>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</si>
  <si>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</si>
  <si>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</si>
  <si>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</si>
  <si>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</si>
  <si>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</si>
  <si>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</si>
  <si>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</si>
  <si>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</si>
  <si>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</si>
  <si>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</si>
  <si>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</si>
  <si>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</si>
  <si>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</si>
  <si>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</si>
  <si>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</si>
  <si>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</si>
  <si>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</si>
  <si>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</si>
  <si>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</si>
  <si>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</si>
  <si>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</si>
  <si>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</si>
  <si>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</si>
  <si>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</si>
  <si>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</si>
  <si>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</si>
  <si>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</si>
  <si>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</si>
  <si>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</si>
  <si>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</si>
  <si>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</si>
  <si>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</si>
  <si>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</si>
  <si>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</si>
  <si>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</si>
  <si>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</si>
  <si>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</si>
  <si>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</si>
  <si>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</si>
  <si>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</si>
  <si>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</si>
  <si>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</si>
  <si>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</si>
  <si>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</si>
  <si>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</si>
  <si>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</si>
  <si>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</si>
  <si>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</si>
  <si>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</si>
  <si>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</si>
  <si>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</si>
  <si>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</si>
  <si>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</si>
  <si>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</si>
  <si>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</si>
  <si>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</si>
  <si>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</si>
  <si>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</si>
  <si>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</si>
  <si>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</si>
  <si>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</si>
  <si>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</si>
  <si>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</si>
  <si>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</si>
  <si>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</si>
  <si>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</si>
  <si>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</si>
  <si>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</si>
  <si>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</si>
  <si>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</si>
  <si>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</si>
  <si>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</si>
  <si>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</si>
  <si>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</si>
  <si>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</si>
  <si>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</si>
  <si>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</si>
  <si>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</si>
  <si>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</si>
  <si>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</si>
  <si>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</si>
  <si>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</si>
  <si>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</si>
  <si>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</si>
  <si>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</si>
  <si>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</si>
  <si>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</si>
  <si>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</si>
  <si>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</si>
  <si>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</si>
  <si>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</si>
  <si>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</si>
  <si>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</si>
  <si>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</si>
  <si>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</si>
  <si>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</si>
  <si>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</si>
  <si>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</si>
  <si>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</si>
  <si>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</si>
  <si>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</si>
  <si>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</si>
  <si>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</si>
  <si>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</si>
  <si>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</si>
  <si>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</si>
  <si>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</si>
  <si>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</si>
  <si>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</si>
  <si>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</si>
  <si>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</si>
  <si>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</si>
  <si>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</si>
  <si>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</si>
  <si>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</si>
  <si>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</si>
  <si>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</si>
  <si>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</si>
  <si>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</si>
  <si>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</si>
  <si>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</si>
  <si>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</si>
  <si>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</si>
  <si>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</si>
  <si>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</si>
  <si>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</si>
  <si>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</si>
  <si>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</si>
  <si>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</si>
  <si>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</si>
  <si>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</si>
  <si>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</si>
  <si>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</si>
  <si>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</si>
  <si>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</si>
  <si>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</si>
  <si>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</si>
  <si>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</si>
  <si>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</si>
  <si>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</si>
  <si>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</si>
  <si>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</si>
  <si>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</si>
  <si>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</si>
  <si>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</si>
  <si>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</si>
  <si>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</si>
  <si>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</si>
  <si>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</si>
  <si>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</si>
  <si>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</si>
  <si>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</si>
  <si>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</si>
  <si>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</si>
  <si>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</si>
  <si>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</si>
  <si>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</si>
  <si>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</si>
  <si>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</si>
  <si>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</si>
  <si>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</si>
  <si>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</si>
  <si>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</si>
  <si>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</si>
  <si>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</si>
  <si>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</si>
  <si>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</si>
  <si>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</si>
  <si>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</si>
  <si>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</si>
  <si>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</si>
  <si>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</si>
  <si>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</si>
  <si>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</si>
  <si>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</si>
  <si>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</si>
  <si>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</si>
  <si>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</si>
  <si>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</si>
  <si>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</si>
  <si>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</si>
  <si>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</si>
  <si>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</si>
  <si>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</si>
  <si>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</si>
  <si>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</si>
  <si>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</si>
  <si>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</si>
  <si>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</si>
  <si>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</si>
  <si>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</si>
  <si>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</si>
  <si>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</si>
  <si>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</si>
  <si>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</si>
  <si>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</si>
  <si>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</si>
  <si>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</si>
  <si>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</si>
  <si>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</si>
  <si>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</si>
  <si>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</si>
  <si>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</si>
  <si>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</si>
  <si>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</si>
  <si>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</si>
  <si>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</si>
  <si>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</si>
  <si>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</si>
  <si>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</si>
  <si>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</si>
  <si>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</si>
  <si>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</si>
  <si>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</si>
  <si>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</si>
  <si>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</si>
  <si>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</si>
  <si>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</si>
  <si>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</si>
  <si>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</si>
  <si>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</si>
  <si>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</si>
  <si>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</si>
  <si>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</si>
  <si>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</si>
  <si>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</si>
  <si>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</si>
  <si>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</si>
  <si>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</si>
  <si>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</si>
  <si>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</si>
  <si>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</si>
  <si>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</si>
  <si>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</si>
  <si>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</si>
  <si>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</si>
  <si>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</si>
  <si>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</si>
  <si>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</si>
  <si>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</si>
  <si>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</si>
  <si>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</si>
  <si>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</si>
  <si>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</si>
  <si>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</si>
  <si>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</si>
  <si>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</si>
  <si>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</si>
  <si>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</si>
  <si>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</si>
  <si>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</si>
  <si>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</si>
  <si>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</si>
  <si>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</si>
  <si>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</si>
  <si>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</si>
  <si>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</si>
  <si>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</si>
  <si>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</si>
  <si>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</si>
  <si>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</si>
  <si>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</si>
  <si>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</si>
  <si>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</si>
  <si>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</si>
  <si>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</si>
  <si>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</si>
  <si>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</si>
  <si>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</si>
  <si>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</si>
  <si>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</si>
  <si>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</si>
  <si>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</si>
  <si>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</si>
  <si>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</si>
  <si>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</si>
  <si>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</si>
  <si>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</si>
  <si>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</si>
  <si>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</si>
  <si>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</si>
  <si>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</si>
  <si>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</si>
  <si>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</si>
  <si>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</si>
  <si>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</si>
  <si>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</si>
  <si>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</si>
  <si>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</si>
  <si>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</si>
  <si>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</si>
  <si>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</si>
  <si>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</si>
  <si>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</si>
  <si>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</si>
  <si>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</si>
  <si>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</si>
  <si>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</si>
  <si>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</si>
  <si>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</si>
  <si>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</si>
  <si>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</si>
  <si>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</si>
  <si>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</si>
  <si>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</si>
  <si>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</si>
  <si>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</si>
  <si>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</si>
  <si>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</si>
  <si>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</si>
  <si>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</si>
  <si>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</si>
  <si>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</si>
  <si>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</si>
  <si>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</si>
  <si>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</si>
  <si>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</si>
  <si>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</si>
  <si>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</si>
  <si>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</si>
  <si>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</si>
  <si>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</si>
  <si>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</si>
  <si>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</si>
  <si>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</si>
  <si>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</si>
  <si>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</si>
  <si>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</si>
  <si>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</si>
  <si>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</si>
  <si>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</si>
  <si>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</si>
  <si>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</si>
  <si>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</si>
  <si>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</si>
  <si>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</si>
  <si>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</si>
  <si>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</si>
  <si>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</si>
  <si>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</si>
  <si>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</si>
  <si>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</si>
  <si>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</si>
  <si>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</si>
  <si>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</si>
  <si>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</si>
  <si>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</si>
  <si>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</si>
  <si>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</si>
  <si>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</si>
  <si>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</si>
  <si>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</si>
  <si>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</si>
  <si>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</si>
  <si>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</si>
  <si>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</si>
  <si>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</si>
  <si>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</si>
  <si>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</si>
  <si>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</si>
  <si>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</si>
  <si>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</si>
  <si>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</si>
  <si>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</si>
  <si>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</si>
  <si>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</si>
  <si>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</si>
  <si>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</si>
  <si>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</si>
  <si>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</si>
  <si>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</si>
  <si>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</si>
  <si>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</si>
  <si>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</si>
  <si>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</si>
  <si>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</si>
  <si>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</si>
  <si>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</si>
  <si>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</si>
  <si>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</si>
  <si>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</si>
  <si>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</si>
  <si>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</si>
  <si>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</si>
  <si>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</si>
  <si>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</si>
  <si>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</si>
  <si>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</si>
  <si>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</si>
  <si>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</si>
  <si>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</si>
  <si>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</si>
  <si>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</si>
  <si>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</si>
  <si>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</si>
  <si>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</si>
  <si>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</si>
  <si>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</si>
  <si>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</si>
  <si>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</si>
  <si>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</si>
  <si>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</si>
  <si>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</si>
  <si>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</si>
  <si>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</si>
  <si>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</si>
  <si>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</si>
  <si>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</si>
  <si>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</si>
  <si>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</si>
  <si>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</si>
  <si>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</si>
  <si>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</si>
  <si>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</si>
  <si>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</si>
  <si>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</si>
  <si>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</si>
  <si>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</si>
  <si>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</si>
  <si>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</si>
  <si>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</si>
  <si>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</si>
  <si>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</si>
  <si>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</si>
  <si>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</si>
  <si>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</si>
  <si>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</si>
  <si>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Krŏng Pailĭn</t>
  </si>
  <si>
    <t>Krong Pailin</t>
  </si>
  <si>
    <t>KH-10</t>
  </si>
  <si>
    <t>Krâchéh</t>
  </si>
  <si>
    <t>Kracheh</t>
  </si>
  <si>
    <t>KH-1</t>
  </si>
  <si>
    <t>Banteay Mean Chey</t>
  </si>
  <si>
    <t>Bântéay Méanchey</t>
  </si>
  <si>
    <t>KH-18</t>
  </si>
  <si>
    <t>Krŏng Preăh Sihanouk</t>
  </si>
  <si>
    <t>Krong Preah Sihanouk</t>
  </si>
  <si>
    <t>KH-23</t>
  </si>
  <si>
    <t>Krong Kaeb</t>
  </si>
  <si>
    <t>Krŏng Kêb</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</si>
  <si>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</si>
  <si>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</si>
  <si>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</si>
  <si>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</si>
  <si>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</si>
  <si>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</si>
  <si>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</si>
  <si>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</si>
  <si>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</si>
  <si>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</si>
  <si>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</si>
  <si>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</si>
  <si>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</si>
  <si>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</si>
  <si>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</si>
  <si>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</si>
  <si>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</si>
  <si>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</si>
  <si>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</si>
  <si>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</si>
  <si>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</si>
  <si>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</si>
  <si>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</si>
  <si>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</si>
  <si>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</si>
  <si>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</si>
  <si>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</si>
  <si>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</si>
  <si>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</si>
  <si>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</si>
  <si>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</si>
  <si>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</si>
  <si>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</si>
  <si>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</si>
  <si>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</si>
  <si>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</si>
  <si>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</si>
  <si>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</si>
  <si>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</si>
  <si>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</si>
  <si>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</si>
  <si>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</si>
  <si>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</si>
  <si>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</si>
  <si>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</si>
  <si>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</si>
  <si>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</si>
  <si>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</si>
  <si>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</si>
  <si>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</si>
  <si>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</si>
  <si>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</si>
  <si>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</si>
  <si>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</si>
  <si>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</si>
  <si>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</si>
  <si>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</si>
  <si>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</si>
  <si>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</si>
  <si>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</si>
  <si>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</si>
  <si>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</si>
  <si>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</si>
  <si>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</si>
  <si>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</si>
  <si>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</si>
  <si>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Nasǒn</t>
  </si>
  <si>
    <t>KP-05</t>
  </si>
  <si>
    <t>Hwanghae-namdo</t>
  </si>
  <si>
    <t>Hwanghainamto</t>
  </si>
  <si>
    <t>KP-06</t>
  </si>
  <si>
    <t>Hwanghae-bukto</t>
  </si>
  <si>
    <t>Hwanghaipukto</t>
  </si>
  <si>
    <t>KP-10</t>
  </si>
  <si>
    <t>Ryangkangto</t>
  </si>
  <si>
    <t>Yanggang-do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</si>
  <si>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</si>
  <si>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</si>
  <si>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</si>
  <si>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</si>
  <si>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</si>
  <si>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</si>
  <si>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</si>
  <si>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</si>
  <si>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</si>
  <si>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</si>
  <si>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</si>
  <si>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</si>
  <si>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</si>
  <si>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</si>
  <si>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</si>
  <si>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</si>
  <si>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</si>
  <si>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</si>
  <si>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</si>
  <si>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</si>
  <si>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</si>
  <si>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</si>
  <si>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</si>
  <si>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</si>
  <si>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</si>
  <si>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</si>
  <si>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</si>
  <si>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</si>
  <si>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</si>
  <si>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</si>
  <si>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</si>
  <si>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</si>
  <si>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</si>
  <si>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</si>
  <si>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</si>
  <si>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</si>
  <si>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</si>
  <si>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</si>
  <si>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</si>
  <si>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</si>
  <si>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</si>
  <si>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</si>
  <si>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</si>
  <si>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</si>
  <si>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</si>
  <si>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</si>
  <si>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</si>
  <si>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</si>
  <si>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</si>
  <si>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</si>
  <si>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</si>
  <si>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</si>
  <si>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</si>
  <si>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</si>
  <si>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</si>
  <si>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</si>
  <si>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</si>
  <si>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</si>
  <si>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</si>
  <si>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</si>
  <si>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</si>
  <si>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</si>
  <si>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</si>
  <si>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Ongtüstik Qazaqstan oblysy</t>
  </si>
  <si>
    <t>Južno-Kazahstanskaja oblast'</t>
  </si>
  <si>
    <t>Yuzhno-Kazakhstankaya oblast'</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</si>
  <si>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</si>
  <si>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</si>
  <si>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</si>
  <si>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</si>
  <si>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</si>
  <si>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</si>
  <si>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</si>
  <si>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</si>
  <si>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</si>
  <si>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</si>
  <si>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</si>
  <si>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</si>
  <si>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</si>
  <si>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</si>
  <si>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</si>
  <si>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</si>
  <si>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</si>
  <si>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</si>
  <si>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</si>
  <si>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</si>
  <si>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</si>
  <si>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</si>
  <si>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</si>
  <si>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</si>
  <si>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</si>
  <si>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</si>
  <si>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</si>
  <si>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</si>
  <si>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</si>
  <si>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</si>
  <si>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</si>
  <si>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</si>
  <si>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</si>
  <si>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</si>
  <si>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</si>
  <si>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</si>
  <si>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</si>
  <si>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</si>
  <si>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</si>
  <si>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</si>
  <si>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</si>
  <si>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</si>
  <si>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</si>
  <si>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</si>
  <si>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</si>
  <si>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</si>
  <si>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</si>
  <si>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</si>
  <si>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</si>
  <si>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</si>
  <si>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</si>
  <si>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</si>
  <si>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</si>
  <si>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</si>
  <si>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</si>
  <si>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</si>
  <si>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</si>
  <si>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</si>
  <si>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</si>
  <si>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</si>
  <si>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</si>
  <si>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</si>
  <si>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</si>
  <si>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</si>
  <si>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</si>
  <si>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</si>
  <si>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</si>
  <si>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</si>
  <si>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</si>
  <si>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</si>
  <si>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</si>
  <si>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</si>
  <si>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</si>
  <si>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</si>
  <si>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</si>
  <si>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</si>
  <si>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</si>
  <si>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</si>
  <si>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</si>
  <si>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</si>
  <si>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</si>
  <si>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</si>
  <si>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</si>
  <si>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</si>
  <si>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</si>
  <si>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</si>
  <si>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</si>
  <si>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</si>
  <si>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</si>
  <si>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</si>
  <si>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</si>
  <si>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</si>
  <si>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</si>
  <si>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</si>
  <si>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</si>
  <si>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</si>
  <si>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</si>
  <si>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</si>
  <si>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</si>
  <si>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</si>
  <si>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</si>
  <si>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</si>
  <si>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</si>
  <si>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</si>
  <si>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</si>
  <si>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</si>
  <si>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</si>
  <si>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</si>
  <si>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</si>
  <si>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</si>
  <si>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</si>
  <si>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</si>
  <si>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</si>
  <si>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</si>
  <si>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</si>
  <si>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</si>
  <si>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</si>
  <si>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</si>
  <si>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</si>
  <si>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</si>
  <si>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</si>
  <si>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</si>
  <si>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</si>
  <si>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</si>
  <si>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</si>
  <si>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</si>
  <si>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</si>
  <si>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</si>
  <si>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</si>
  <si>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</si>
  <si>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</si>
  <si>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</si>
  <si>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</si>
  <si>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</si>
  <si>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</si>
  <si>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</si>
  <si>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</si>
  <si>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</si>
  <si>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</si>
  <si>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</si>
  <si>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</si>
  <si>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</si>
  <si>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</si>
  <si>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</si>
  <si>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</si>
  <si>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</si>
  <si>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</si>
  <si>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</si>
  <si>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</si>
  <si>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</si>
  <si>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</si>
  <si>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</si>
  <si>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</si>
  <si>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</si>
  <si>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</si>
  <si>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</si>
  <si>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</si>
  <si>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</si>
  <si>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</si>
  <si>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</si>
  <si>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</si>
  <si>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</si>
  <si>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</si>
  <si>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</si>
  <si>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</si>
  <si>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</si>
  <si>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</si>
  <si>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</si>
  <si>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</si>
  <si>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</si>
  <si>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</si>
  <si>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</si>
  <si>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</si>
  <si>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</si>
  <si>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</si>
  <si>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</si>
  <si>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</si>
  <si>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</si>
  <si>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</si>
  <si>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</si>
  <si>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</si>
  <si>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</si>
  <si>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</si>
  <si>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</si>
  <si>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</si>
  <si>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</si>
  <si>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</si>
  <si>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</si>
  <si>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</si>
  <si>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</si>
  <si>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</si>
  <si>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</si>
  <si>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</si>
  <si>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</si>
  <si>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</si>
  <si>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</si>
  <si>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</si>
  <si>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</si>
  <si>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</si>
  <si>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</si>
  <si>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</si>
  <si>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</si>
  <si>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</si>
  <si>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</si>
  <si>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</si>
  <si>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</si>
  <si>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</si>
  <si>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</si>
  <si>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</si>
  <si>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</si>
  <si>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</si>
  <si>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</si>
  <si>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</si>
  <si>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</si>
  <si>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</si>
  <si>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</si>
  <si>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</si>
  <si>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</si>
  <si>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</si>
  <si>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</si>
  <si>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</si>
  <si>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</si>
  <si>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</si>
  <si>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</si>
  <si>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</si>
  <si>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</si>
  <si>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</si>
  <si>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</si>
  <si>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</si>
  <si>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</si>
  <si>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</si>
  <si>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</si>
  <si>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</si>
  <si>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</si>
  <si>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</si>
  <si>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</si>
  <si>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</si>
  <si>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</si>
  <si>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</si>
  <si>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</si>
  <si>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</si>
  <si>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</si>
  <si>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</si>
  <si>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</si>
  <si>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</si>
  <si>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</si>
  <si>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</si>
  <si>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</si>
  <si>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</si>
  <si>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</si>
  <si>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</si>
  <si>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</si>
  <si>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</si>
  <si>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</si>
  <si>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</si>
  <si>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</si>
  <si>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</si>
  <si>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</si>
  <si>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</si>
  <si>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</si>
  <si>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</si>
  <si>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</si>
  <si>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</si>
  <si>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</si>
  <si>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</si>
  <si>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</si>
  <si>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</si>
  <si>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</si>
  <si>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</si>
  <si>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</si>
  <si>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</si>
  <si>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</si>
  <si>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</si>
  <si>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</si>
  <si>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</si>
  <si>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</si>
  <si>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</si>
  <si>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</si>
  <si>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</si>
  <si>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</si>
  <si>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</si>
  <si>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</si>
  <si>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</si>
  <si>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</si>
  <si>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</si>
  <si>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</si>
  <si>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</si>
  <si>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</si>
  <si>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</si>
  <si>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</si>
  <si>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</si>
  <si>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</si>
  <si>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</si>
  <si>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</si>
  <si>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</si>
  <si>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</si>
  <si>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</si>
  <si>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</si>
  <si>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</si>
  <si>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</si>
  <si>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</si>
  <si>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</si>
  <si>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</si>
  <si>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</si>
  <si>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</si>
  <si>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</si>
  <si>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</si>
  <si>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</si>
  <si>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</si>
  <si>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</si>
  <si>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</si>
  <si>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</si>
  <si>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</si>
  <si>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</si>
  <si>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</si>
  <si>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</si>
  <si>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</si>
  <si>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</si>
  <si>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</si>
  <si>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</si>
  <si>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</si>
  <si>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</si>
  <si>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</si>
  <si>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</si>
  <si>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</si>
  <si>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</si>
  <si>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</si>
  <si>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</si>
  <si>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</si>
  <si>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</si>
  <si>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</si>
  <si>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</si>
  <si>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</si>
  <si>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</si>
  <si>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</si>
  <si>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</si>
  <si>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</si>
  <si>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</si>
  <si>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</si>
  <si>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</si>
  <si>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</si>
  <si>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</si>
  <si>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</si>
  <si>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</si>
  <si>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</si>
  <si>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</si>
  <si>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</si>
  <si>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</si>
  <si>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</si>
  <si>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</si>
  <si>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</si>
  <si>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</si>
  <si>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</si>
  <si>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</si>
  <si>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</si>
  <si>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</si>
  <si>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</si>
  <si>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</si>
  <si>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</si>
  <si>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</si>
  <si>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</si>
  <si>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</si>
  <si>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</si>
  <si>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</si>
  <si>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</si>
  <si>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</si>
  <si>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</si>
  <si>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</si>
  <si>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</si>
  <si>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</si>
  <si>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</si>
  <si>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</si>
  <si>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</si>
  <si>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</si>
  <si>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</si>
  <si>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</si>
  <si>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</si>
  <si>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</si>
  <si>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</si>
  <si>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</si>
  <si>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</si>
  <si>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</si>
  <si>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</si>
  <si>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</si>
  <si>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</si>
  <si>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</si>
  <si>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</si>
  <si>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</si>
  <si>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</si>
  <si>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</si>
  <si>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</si>
  <si>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</si>
  <si>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</si>
  <si>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</si>
  <si>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</si>
  <si>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</si>
  <si>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</si>
  <si>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</si>
  <si>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</si>
  <si>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</si>
  <si>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</si>
  <si>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</si>
  <si>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</si>
  <si>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</si>
  <si>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</si>
  <si>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</si>
  <si>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</si>
  <si>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</si>
  <si>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</si>
  <si>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</si>
  <si>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</si>
  <si>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</si>
  <si>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</si>
  <si>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</si>
  <si>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</si>
  <si>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</si>
  <si>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</si>
  <si>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</si>
  <si>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</si>
  <si>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</si>
  <si>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</si>
  <si>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</si>
  <si>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</si>
  <si>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</si>
  <si>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</si>
  <si>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</si>
  <si>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</si>
  <si>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</si>
  <si>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</si>
  <si>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</si>
  <si>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</si>
  <si>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</si>
  <si>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</si>
  <si>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</si>
  <si>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</si>
  <si>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</si>
  <si>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</si>
  <si>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</si>
  <si>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</si>
  <si>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</si>
  <si>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</si>
  <si>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</si>
  <si>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</si>
  <si>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</si>
  <si>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</si>
  <si>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</si>
  <si>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</si>
  <si>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</si>
  <si>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</si>
  <si>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</si>
  <si>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</si>
  <si>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</si>
  <si>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</si>
  <si>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</si>
  <si>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</si>
  <si>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</si>
  <si>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</si>
  <si>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</si>
  <si>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</si>
  <si>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</si>
  <si>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</si>
  <si>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</si>
  <si>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</si>
  <si>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</si>
  <si>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</si>
  <si>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</si>
  <si>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</si>
  <si>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</si>
  <si>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</si>
  <si>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</si>
  <si>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</si>
  <si>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</si>
  <si>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</si>
  <si>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</si>
  <si>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</si>
  <si>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</si>
  <si>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</si>
  <si>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</si>
  <si>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</si>
  <si>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</si>
  <si>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</si>
  <si>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</si>
  <si>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</si>
  <si>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</si>
  <si>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</si>
  <si>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</si>
  <si>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</si>
  <si>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</si>
  <si>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</si>
  <si>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</si>
  <si>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</si>
  <si>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</si>
  <si>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</si>
  <si>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</si>
  <si>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</si>
  <si>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</si>
  <si>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</si>
  <si>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</si>
  <si>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</si>
  <si>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</si>
  <si>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</si>
  <si>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</si>
  <si>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</si>
  <si>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</si>
  <si>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</si>
  <si>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</si>
  <si>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</si>
  <si>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</si>
  <si>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</si>
  <si>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</si>
  <si>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</si>
  <si>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</si>
  <si>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</si>
  <si>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</si>
  <si>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</si>
  <si>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</si>
  <si>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</si>
  <si>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</si>
  <si>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</si>
  <si>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</si>
  <si>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</si>
  <si>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</si>
  <si>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</si>
  <si>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</si>
  <si>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</si>
  <si>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</si>
  <si>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</si>
  <si>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</si>
  <si>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</si>
  <si>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</si>
  <si>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</si>
  <si>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</si>
  <si>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</si>
  <si>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</si>
  <si>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</si>
  <si>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</si>
  <si>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</si>
  <si>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</si>
  <si>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</si>
  <si>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</si>
  <si>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</si>
  <si>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</si>
  <si>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</si>
  <si>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</si>
  <si>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</si>
  <si>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</si>
  <si>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</si>
  <si>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</si>
  <si>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</si>
  <si>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</si>
  <si>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</si>
  <si>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</si>
  <si>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</si>
  <si>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</si>
  <si>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</si>
  <si>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</si>
  <si>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</si>
  <si>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</si>
  <si>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</si>
  <si>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</si>
  <si>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</si>
  <si>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</si>
  <si>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</si>
  <si>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</si>
  <si>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</si>
  <si>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</si>
  <si>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</si>
  <si>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</si>
  <si>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</si>
  <si>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</si>
  <si>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</si>
  <si>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</si>
  <si>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</si>
  <si>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</si>
  <si>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</si>
  <si>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</si>
  <si>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</si>
  <si>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</si>
  <si>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</si>
  <si>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</si>
  <si>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</si>
  <si>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</si>
  <si>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</si>
  <si>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</si>
  <si>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</si>
  <si>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</si>
  <si>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</si>
  <si>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</si>
  <si>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</si>
  <si>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</si>
  <si>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</si>
  <si>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</si>
  <si>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</si>
  <si>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</si>
  <si>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</si>
  <si>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</si>
  <si>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</si>
  <si>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</si>
  <si>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</si>
  <si>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</si>
  <si>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</si>
  <si>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</si>
  <si>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</si>
  <si>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</si>
  <si>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</si>
  <si>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</si>
  <si>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</si>
  <si>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</si>
  <si>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</si>
  <si>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</si>
  <si>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</si>
  <si>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</si>
  <si>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</si>
  <si>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</si>
  <si>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</si>
  <si>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</si>
  <si>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</si>
  <si>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</si>
  <si>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</si>
  <si>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</si>
  <si>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</si>
  <si>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</si>
  <si>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</si>
  <si>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</si>
  <si>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</si>
  <si>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</si>
  <si>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</si>
  <si>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</si>
  <si>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</si>
  <si>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</si>
  <si>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</si>
  <si>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</si>
  <si>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</si>
  <si>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</si>
  <si>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</si>
  <si>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</si>
  <si>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</si>
  <si>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</si>
  <si>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</si>
  <si>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</si>
  <si>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</si>
  <si>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</si>
  <si>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</si>
  <si>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</si>
  <si>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</si>
  <si>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</si>
  <si>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</si>
  <si>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</si>
  <si>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</si>
  <si>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</si>
  <si>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</si>
  <si>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</si>
  <si>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</si>
  <si>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</si>
  <si>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</si>
  <si>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</si>
  <si>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</si>
  <si>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</si>
  <si>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</si>
  <si>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</si>
  <si>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</si>
  <si>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</si>
  <si>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</si>
  <si>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</si>
  <si>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</si>
  <si>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</si>
  <si>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</si>
  <si>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</si>
  <si>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</si>
  <si>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</si>
  <si>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</si>
  <si>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</si>
  <si>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</si>
  <si>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</si>
  <si>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</si>
  <si>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</si>
  <si>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</si>
  <si>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</si>
  <si>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</si>
  <si>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</si>
  <si>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</si>
  <si>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</si>
  <si>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</si>
  <si>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</si>
  <si>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</si>
  <si>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</si>
  <si>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</si>
  <si>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</si>
  <si>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</si>
  <si>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</si>
  <si>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</si>
  <si>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</si>
  <si>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</si>
  <si>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</si>
  <si>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</si>
  <si>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</si>
  <si>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</si>
  <si>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</si>
  <si>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</si>
  <si>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</si>
  <si>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</si>
  <si>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</si>
  <si>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</si>
  <si>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</si>
  <si>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</si>
  <si>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</si>
  <si>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</si>
  <si>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</si>
  <si>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</si>
  <si>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</si>
  <si>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</si>
  <si>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</si>
  <si>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</si>
  <si>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</si>
  <si>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</si>
  <si>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</si>
  <si>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</si>
  <si>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</si>
  <si>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</si>
  <si>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</si>
  <si>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</si>
  <si>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</si>
  <si>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</si>
  <si>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</si>
  <si>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</si>
  <si>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</si>
  <si>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</si>
  <si>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</si>
  <si>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</si>
  <si>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</si>
  <si>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</si>
  <si>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</si>
  <si>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</si>
  <si>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</si>
  <si>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</si>
  <si>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</si>
  <si>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</si>
  <si>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</si>
  <si>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</si>
  <si>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</si>
  <si>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</si>
  <si>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</si>
  <si>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</si>
  <si>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</si>
  <si>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</si>
  <si>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</si>
  <si>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</si>
  <si>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</si>
  <si>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</si>
  <si>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</si>
  <si>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</si>
  <si>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</si>
  <si>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</si>
  <si>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</si>
  <si>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</si>
  <si>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</si>
  <si>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</si>
  <si>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</si>
  <si>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</si>
  <si>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</si>
  <si>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</si>
  <si>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</si>
  <si>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</si>
  <si>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</si>
  <si>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</si>
  <si>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</si>
  <si>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</si>
  <si>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</si>
  <si>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</si>
  <si>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</si>
  <si>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</si>
  <si>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</si>
  <si>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</si>
  <si>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</si>
  <si>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</si>
  <si>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</si>
  <si>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</si>
  <si>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Fès-Boulemane</t>
  </si>
  <si>
    <t>MA-SEF</t>
  </si>
  <si>
    <t>Sefrou</t>
  </si>
  <si>
    <t>MA-BOM</t>
  </si>
  <si>
    <t>Boulemane</t>
  </si>
  <si>
    <t>MA-MOU</t>
  </si>
  <si>
    <t>Moulay Yacoub</t>
  </si>
  <si>
    <t>MA-FES</t>
  </si>
  <si>
    <t>Fès-Dar-Dbibegh</t>
  </si>
  <si>
    <t>MA-11</t>
  </si>
  <si>
    <t>Marrakech-Tensift-Al Haouz</t>
  </si>
  <si>
    <t>MA-CHI</t>
  </si>
  <si>
    <t>Chichaoua</t>
  </si>
  <si>
    <t>MA-KES</t>
  </si>
  <si>
    <t>Kelaat es Sraghna</t>
  </si>
  <si>
    <t>MA-MMD</t>
  </si>
  <si>
    <t>Marrakech-Medina</t>
  </si>
  <si>
    <t>MA-ESI</t>
  </si>
  <si>
    <t>Essaouira</t>
  </si>
  <si>
    <t>MA-SYB</t>
  </si>
  <si>
    <t>Sidi Youssef Ben Ali</t>
  </si>
  <si>
    <t>MA-MMN</t>
  </si>
  <si>
    <t>Marrakech-Menara</t>
  </si>
  <si>
    <t>MA-HAO</t>
  </si>
  <si>
    <t>Al Haouz</t>
  </si>
  <si>
    <t>MA-15</t>
  </si>
  <si>
    <t>Laâyoune-Boujdour-Sakia el Hamra</t>
  </si>
  <si>
    <t>MA-BOD</t>
  </si>
  <si>
    <t>Boujdour (EH)</t>
  </si>
  <si>
    <t>MA-LAA</t>
  </si>
  <si>
    <t>Laâyoune</t>
  </si>
  <si>
    <t>MA-01</t>
  </si>
  <si>
    <t>Tanger-Tétouan</t>
  </si>
  <si>
    <t>MA-TET</t>
  </si>
  <si>
    <t>Tétouan</t>
  </si>
  <si>
    <t>MA-LAR</t>
  </si>
  <si>
    <t>Larache</t>
  </si>
  <si>
    <t>MA-CHE</t>
  </si>
  <si>
    <t>Chefchaouen</t>
  </si>
  <si>
    <t>MA-FAH</t>
  </si>
  <si>
    <t>Fahs-Beni Makada</t>
  </si>
  <si>
    <t>MA-TNG</t>
  </si>
  <si>
    <t>Tanger-Assilah</t>
  </si>
  <si>
    <t>MA-09</t>
  </si>
  <si>
    <t>Chaouia-Ouardigha</t>
  </si>
  <si>
    <t>MA-KHO</t>
  </si>
  <si>
    <t>Khouribga</t>
  </si>
  <si>
    <t>MA-SET</t>
  </si>
  <si>
    <t>Settat</t>
  </si>
  <si>
    <t>MA-BES</t>
  </si>
  <si>
    <t>Ben Slimane</t>
  </si>
  <si>
    <t>MA-16</t>
  </si>
  <si>
    <t>Oued ed Dahab-Lagouira (EH)</t>
  </si>
  <si>
    <t>MA-AOU</t>
  </si>
  <si>
    <t>Aousserd (EH)</t>
  </si>
  <si>
    <t>MA-OUD</t>
  </si>
  <si>
    <t>Oued ed Dahab (EH)</t>
  </si>
  <si>
    <t>MA-03</t>
  </si>
  <si>
    <t>Taza-Al Hoceima-Taounate</t>
  </si>
  <si>
    <t>MA-TAZ</t>
  </si>
  <si>
    <t>Taza</t>
  </si>
  <si>
    <t>MA-HOC</t>
  </si>
  <si>
    <t>Al Hoceïma</t>
  </si>
  <si>
    <t>MA-TAO</t>
  </si>
  <si>
    <t>Taounate</t>
  </si>
  <si>
    <t>MA-08</t>
  </si>
  <si>
    <t>Grand Casablanca</t>
  </si>
  <si>
    <t>MA-MED</t>
  </si>
  <si>
    <t>Médiouna</t>
  </si>
  <si>
    <t>MA-MOH</t>
  </si>
  <si>
    <t>Mohammadia</t>
  </si>
  <si>
    <t>MA-NOU</t>
  </si>
  <si>
    <t>Nouaceur</t>
  </si>
  <si>
    <t>MA-CAS</t>
  </si>
  <si>
    <t>Casablanca</t>
  </si>
  <si>
    <t>MA-12</t>
  </si>
  <si>
    <t>Tadla-Azilal</t>
  </si>
  <si>
    <t>MA-AZI</t>
  </si>
  <si>
    <t>Azilal</t>
  </si>
  <si>
    <t>MA-BEM</t>
  </si>
  <si>
    <t>Beni Mellal</t>
  </si>
  <si>
    <t>MA-13</t>
  </si>
  <si>
    <t>Sous-Massa-Draa</t>
  </si>
  <si>
    <t>MA-INE</t>
  </si>
  <si>
    <t>Inezgane-Ait Melloul</t>
  </si>
  <si>
    <t>MA-TAR</t>
  </si>
  <si>
    <t>Taroudant</t>
  </si>
  <si>
    <t>MA-TIZ</t>
  </si>
  <si>
    <t>Tiznit</t>
  </si>
  <si>
    <t>MA-CHT</t>
  </si>
  <si>
    <t>Chtouka-Ait Baha</t>
  </si>
  <si>
    <t>MA-OUA</t>
  </si>
  <si>
    <t>Ouarzazate</t>
  </si>
  <si>
    <t>MA-AGD</t>
  </si>
  <si>
    <t>Agadir-Ida-Outanane</t>
  </si>
  <si>
    <t>MA-ZAG</t>
  </si>
  <si>
    <t>Zagora</t>
  </si>
  <si>
    <t>MA-04</t>
  </si>
  <si>
    <t>L'Oriental</t>
  </si>
  <si>
    <t>MA-JRA</t>
  </si>
  <si>
    <t>Jrada</t>
  </si>
  <si>
    <t>MA-FIG</t>
  </si>
  <si>
    <t>Figuig</t>
  </si>
  <si>
    <t>MA-NAD</t>
  </si>
  <si>
    <t>Nador</t>
  </si>
  <si>
    <t>MA-TAI</t>
  </si>
  <si>
    <t>Taourirt</t>
  </si>
  <si>
    <t>MA-BER</t>
  </si>
  <si>
    <t>Berkane</t>
  </si>
  <si>
    <t>MA-OUJ</t>
  </si>
  <si>
    <t>Oujda-Angad</t>
  </si>
  <si>
    <t>MA-07</t>
  </si>
  <si>
    <t>Rabat-Salé-Zemmour-Zaer</t>
  </si>
  <si>
    <t>MA-RAB</t>
  </si>
  <si>
    <t>Rabat</t>
  </si>
  <si>
    <t>MA-SKH</t>
  </si>
  <si>
    <t>Skhirate-Témara</t>
  </si>
  <si>
    <t>MA-SAL</t>
  </si>
  <si>
    <t>Salé</t>
  </si>
  <si>
    <t>MA-KHE</t>
  </si>
  <si>
    <t>Khemisset</t>
  </si>
  <si>
    <t>MA-02</t>
  </si>
  <si>
    <t>Gharb-Chrarda-Beni Hssen</t>
  </si>
  <si>
    <t>MA-SIK</t>
  </si>
  <si>
    <t>Sidi Kacem</t>
  </si>
  <si>
    <t>MA-KEN</t>
  </si>
  <si>
    <t>Kénitra</t>
  </si>
  <si>
    <t>MA-06</t>
  </si>
  <si>
    <t>Meknès-Tafilalet</t>
  </si>
  <si>
    <t>MA-ERR</t>
  </si>
  <si>
    <t>Errachidia</t>
  </si>
  <si>
    <t>MA-KHN</t>
  </si>
  <si>
    <t>Khenifra</t>
  </si>
  <si>
    <t>MA-IFR</t>
  </si>
  <si>
    <t>Ifrane</t>
  </si>
  <si>
    <t>MA-HAJ</t>
  </si>
  <si>
    <t>El Hajeb</t>
  </si>
  <si>
    <t>MA-MEK</t>
  </si>
  <si>
    <t>Meknès</t>
  </si>
  <si>
    <t>MA-10</t>
  </si>
  <si>
    <t>Doukkala-Abda</t>
  </si>
  <si>
    <t>MA-SAF</t>
  </si>
  <si>
    <t>Safi</t>
  </si>
  <si>
    <t>MA-JDI</t>
  </si>
  <si>
    <t>El Jadida</t>
  </si>
  <si>
    <t>MA-14</t>
  </si>
  <si>
    <t>Guelmim-Es Semara</t>
  </si>
  <si>
    <t>MA-ESM</t>
  </si>
  <si>
    <t>Es Smara (EH)</t>
  </si>
  <si>
    <t>MA-TNT</t>
  </si>
  <si>
    <t>Tan-Tan</t>
  </si>
  <si>
    <t>MA-GUE</t>
  </si>
  <si>
    <t>Guelmim</t>
  </si>
  <si>
    <t>MA-TAT</t>
  </si>
  <si>
    <t>Tata</t>
  </si>
  <si>
    <t>MA-ASZ</t>
  </si>
  <si>
    <t>Assa-Zag</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</si>
  <si>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</si>
  <si>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</si>
  <si>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</si>
  <si>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</si>
  <si>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</si>
  <si>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</si>
  <si>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</si>
  <si>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</si>
  <si>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</si>
  <si>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</si>
  <si>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</si>
  <si>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</si>
  <si>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</si>
  <si>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</si>
  <si>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</si>
  <si>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</si>
  <si>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</si>
  <si>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</si>
  <si>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</si>
  <si>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</si>
  <si>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</si>
  <si>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</si>
  <si>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</si>
  <si>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</si>
  <si>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</si>
  <si>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</si>
  <si>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</si>
  <si>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</si>
  <si>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</si>
  <si>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</si>
  <si>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</si>
  <si>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</si>
  <si>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</si>
  <si>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</si>
  <si>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</si>
  <si>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</si>
  <si>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</si>
  <si>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</si>
  <si>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</si>
  <si>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</si>
  <si>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</si>
  <si>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</si>
  <si>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</si>
  <si>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</si>
  <si>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</si>
  <si>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</si>
  <si>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</si>
  <si>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</si>
  <si>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</si>
  <si>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</si>
  <si>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</si>
  <si>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</si>
  <si>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</si>
  <si>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</si>
  <si>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</si>
  <si>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</si>
  <si>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</si>
  <si>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</si>
  <si>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</si>
  <si>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</si>
  <si>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</si>
  <si>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</si>
  <si>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</si>
  <si>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</si>
  <si>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</si>
  <si>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</si>
  <si>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</si>
  <si>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</si>
  <si>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</si>
  <si>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</si>
  <si>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</si>
  <si>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</si>
  <si>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</si>
  <si>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</si>
  <si>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</si>
  <si>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</si>
  <si>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</si>
  <si>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</si>
  <si>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</si>
  <si>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</si>
  <si>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</si>
  <si>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</si>
  <si>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</si>
  <si>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</si>
  <si>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</si>
  <si>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</si>
  <si>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</si>
  <si>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</si>
  <si>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</si>
  <si>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</si>
  <si>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</si>
  <si>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</si>
  <si>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</si>
  <si>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</si>
  <si>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</si>
  <si>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</si>
  <si>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</si>
  <si>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</si>
  <si>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</si>
  <si>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</si>
  <si>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</si>
  <si>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</si>
  <si>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</si>
  <si>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</si>
  <si>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</si>
  <si>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</si>
  <si>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</si>
  <si>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</si>
  <si>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</si>
  <si>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</si>
  <si>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</si>
  <si>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</si>
  <si>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</si>
  <si>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</si>
  <si>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</si>
  <si>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</si>
  <si>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</si>
  <si>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</si>
  <si>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</si>
  <si>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</si>
  <si>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</si>
  <si>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</si>
  <si>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</si>
  <si>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</si>
  <si>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</si>
  <si>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</si>
  <si>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</si>
  <si>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</si>
  <si>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</si>
  <si>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</si>
  <si>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</si>
  <si>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</si>
  <si>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</si>
  <si>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</si>
  <si>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</si>
  <si>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</si>
  <si>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</si>
  <si>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</si>
  <si>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</si>
  <si>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</si>
  <si>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</si>
  <si>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</si>
  <si>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</si>
  <si>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</si>
  <si>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</si>
  <si>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</si>
  <si>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</si>
  <si>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</si>
  <si>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</si>
  <si>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</si>
  <si>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</si>
  <si>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</si>
  <si>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</si>
  <si>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</si>
  <si>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</si>
  <si>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</si>
  <si>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</si>
  <si>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</si>
  <si>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</si>
  <si>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</si>
  <si>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</si>
  <si>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</si>
  <si>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</si>
  <si>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</si>
  <si>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</si>
  <si>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</si>
  <si>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</si>
  <si>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</si>
  <si>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</si>
  <si>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</si>
  <si>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</si>
  <si>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</si>
  <si>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</si>
  <si>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</si>
  <si>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</si>
  <si>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</si>
  <si>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</si>
  <si>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</si>
  <si>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</si>
  <si>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</si>
  <si>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</si>
  <si>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</si>
  <si>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</si>
  <si>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</si>
  <si>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</si>
  <si>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</si>
  <si>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</si>
  <si>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</si>
  <si>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</si>
  <si>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</si>
  <si>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</si>
  <si>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</si>
  <si>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</si>
  <si>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</si>
  <si>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</si>
  <si>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</si>
  <si>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</si>
  <si>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</si>
  <si>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</si>
  <si>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Bikini and Kili</t>
  </si>
  <si>
    <t>MH-LAE</t>
  </si>
  <si>
    <t>Lae</t>
  </si>
  <si>
    <t>MH-NMU</t>
  </si>
  <si>
    <t>Namu</t>
  </si>
  <si>
    <t>MH-JAB</t>
  </si>
  <si>
    <t>Jabat</t>
  </si>
  <si>
    <t>MH-JAL</t>
  </si>
  <si>
    <t>Jaluit</t>
  </si>
  <si>
    <t>MH-LIB</t>
  </si>
  <si>
    <t>Lib</t>
  </si>
  <si>
    <t>MH-UJA</t>
  </si>
  <si>
    <t>Ujae</t>
  </si>
  <si>
    <t>MH-EBO</t>
  </si>
  <si>
    <t>Ebon</t>
  </si>
  <si>
    <t>MH-ENI</t>
  </si>
  <si>
    <t>Enewetak and Ujelang</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</si>
  <si>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</si>
  <si>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</si>
  <si>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</si>
  <si>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</si>
  <si>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</si>
  <si>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</si>
  <si>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</si>
  <si>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</si>
  <si>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</si>
  <si>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</si>
  <si>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</si>
  <si>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</si>
  <si>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</si>
  <si>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</si>
  <si>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</si>
  <si>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</si>
  <si>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</si>
  <si>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</si>
  <si>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</si>
  <si>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</si>
  <si>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</si>
  <si>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</si>
  <si>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</si>
  <si>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</si>
  <si>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</si>
  <si>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</si>
  <si>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</si>
  <si>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</si>
  <si>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</si>
  <si>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</si>
  <si>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</si>
  <si>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</si>
  <si>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</si>
  <si>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</si>
  <si>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</si>
  <si>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</si>
  <si>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</si>
  <si>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</si>
  <si>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</si>
  <si>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</si>
  <si>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</si>
  <si>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</si>
  <si>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</si>
  <si>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</si>
  <si>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</si>
  <si>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</si>
  <si>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</si>
  <si>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</si>
  <si>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</si>
  <si>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</si>
  <si>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</si>
  <si>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</si>
  <si>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</si>
  <si>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</si>
  <si>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</si>
  <si>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</si>
  <si>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</si>
  <si>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</si>
  <si>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</si>
  <si>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</si>
  <si>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</si>
  <si>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</si>
  <si>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</si>
  <si>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</si>
  <si>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</si>
  <si>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</si>
  <si>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</si>
  <si>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</si>
  <si>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</si>
  <si>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</si>
  <si>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</si>
  <si>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</si>
  <si>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</si>
  <si>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</si>
  <si>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</si>
  <si>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</si>
  <si>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</si>
  <si>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</si>
  <si>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</si>
  <si>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</si>
  <si>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</si>
  <si>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</si>
  <si>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</si>
  <si>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</si>
  <si>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</si>
  <si>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</si>
  <si>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</si>
  <si>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</si>
  <si>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</si>
  <si>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</si>
  <si>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</si>
  <si>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</si>
  <si>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</si>
  <si>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</si>
  <si>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</si>
  <si>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</si>
  <si>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</si>
  <si>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</si>
  <si>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</si>
  <si>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</si>
  <si>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</si>
  <si>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</si>
  <si>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</si>
  <si>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</si>
  <si>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</si>
  <si>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</si>
  <si>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</si>
  <si>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</si>
  <si>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</si>
  <si>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</si>
  <si>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</si>
  <si>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</si>
  <si>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</si>
  <si>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</si>
  <si>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</si>
  <si>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</si>
  <si>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</si>
  <si>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</si>
  <si>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</si>
  <si>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</si>
  <si>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</si>
  <si>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</si>
  <si>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</si>
  <si>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</si>
  <si>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</si>
  <si>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</si>
  <si>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</si>
  <si>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</si>
  <si>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</si>
  <si>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</si>
  <si>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</si>
  <si>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</si>
  <si>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</si>
  <si>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</si>
  <si>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</si>
  <si>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</si>
  <si>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</si>
  <si>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</si>
  <si>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</si>
  <si>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</si>
  <si>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</si>
  <si>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</si>
  <si>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</si>
  <si>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</si>
  <si>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</si>
  <si>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</si>
  <si>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</si>
  <si>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</si>
  <si>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</si>
  <si>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</si>
  <si>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</si>
  <si>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</si>
  <si>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</si>
  <si>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</si>
  <si>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</si>
  <si>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</si>
  <si>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</si>
  <si>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</si>
  <si>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</si>
  <si>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</si>
  <si>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</si>
  <si>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</si>
  <si>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</si>
  <si>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</si>
  <si>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</si>
  <si>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</si>
  <si>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</si>
  <si>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</si>
  <si>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</si>
  <si>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</si>
  <si>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</si>
  <si>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</si>
  <si>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</si>
  <si>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</si>
  <si>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</si>
  <si>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</si>
  <si>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</si>
  <si>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</si>
  <si>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</si>
  <si>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</si>
  <si>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</si>
  <si>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</si>
  <si>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</si>
  <si>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</si>
  <si>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</si>
  <si>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</si>
  <si>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</si>
  <si>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</si>
  <si>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</si>
  <si>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</si>
  <si>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</si>
  <si>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</si>
  <si>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</si>
  <si>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</si>
  <si>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</si>
  <si>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</si>
  <si>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</si>
  <si>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</si>
  <si>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</si>
  <si>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</si>
  <si>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</si>
  <si>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</si>
  <si>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</si>
  <si>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</si>
  <si>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</si>
  <si>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</si>
  <si>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</si>
  <si>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</si>
  <si>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</si>
  <si>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</si>
  <si>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</si>
  <si>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</si>
  <si>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</si>
  <si>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</si>
  <si>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</si>
  <si>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</si>
  <si>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</si>
  <si>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</si>
  <si>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</si>
  <si>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</si>
  <si>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</si>
  <si>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</si>
  <si>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</si>
  <si>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</si>
  <si>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</si>
  <si>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</si>
  <si>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</si>
  <si>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</si>
  <si>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</si>
  <si>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</si>
  <si>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</si>
  <si>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</si>
  <si>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</si>
  <si>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</si>
  <si>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</si>
  <si>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</si>
  <si>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</si>
  <si>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</si>
  <si>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</si>
  <si>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</si>
  <si>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</si>
  <si>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</si>
  <si>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</si>
  <si>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</si>
  <si>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</si>
  <si>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</si>
  <si>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</si>
  <si>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</si>
  <si>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</si>
  <si>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</si>
  <si>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</si>
  <si>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</si>
  <si>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</si>
  <si>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</si>
  <si>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</si>
  <si>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</si>
  <si>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</si>
  <si>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</si>
  <si>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</si>
  <si>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</si>
  <si>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</si>
  <si>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</si>
  <si>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</si>
  <si>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</si>
  <si>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</si>
  <si>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</si>
  <si>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</si>
  <si>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</si>
  <si>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</si>
  <si>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</si>
  <si>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</si>
  <si>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</si>
  <si>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</si>
  <si>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</si>
  <si>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</si>
  <si>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</si>
  <si>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</si>
  <si>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</si>
  <si>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</si>
  <si>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</si>
  <si>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</si>
  <si>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</si>
  <si>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</si>
  <si>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</si>
  <si>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</si>
  <si>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</si>
  <si>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</si>
  <si>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</si>
  <si>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</si>
  <si>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</si>
  <si>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</si>
  <si>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</si>
  <si>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</si>
  <si>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</si>
  <si>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</si>
  <si>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</si>
  <si>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</si>
  <si>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</si>
  <si>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</si>
  <si>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</si>
  <si>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</si>
  <si>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</si>
  <si>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</si>
  <si>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</si>
  <si>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</si>
  <si>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</si>
  <si>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</si>
  <si>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</si>
  <si>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</si>
  <si>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</si>
  <si>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</si>
  <si>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</si>
  <si>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</si>
  <si>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</si>
  <si>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</si>
  <si>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</si>
  <si>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</si>
  <si>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</si>
  <si>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</si>
  <si>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</si>
  <si>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</si>
  <si>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</si>
  <si>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</si>
  <si>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</si>
  <si>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</si>
  <si>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</si>
  <si>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</si>
  <si>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</si>
  <si>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</si>
  <si>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</si>
  <si>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</si>
  <si>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</si>
  <si>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</si>
  <si>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</si>
  <si>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</si>
  <si>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</si>
  <si>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</si>
  <si>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</si>
  <si>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</si>
  <si>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</si>
  <si>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</si>
  <si>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</si>
  <si>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</si>
  <si>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</si>
  <si>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</si>
  <si>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</si>
  <si>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</si>
  <si>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</si>
  <si>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</si>
  <si>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</si>
  <si>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</si>
  <si>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</si>
  <si>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</si>
  <si>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</si>
  <si>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</si>
  <si>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</si>
  <si>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</si>
  <si>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</si>
  <si>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</si>
  <si>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</si>
  <si>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</si>
  <si>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</si>
  <si>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</si>
  <si>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</si>
  <si>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</si>
  <si>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</si>
  <si>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</si>
  <si>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</si>
  <si>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</si>
  <si>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</si>
  <si>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</si>
  <si>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</si>
  <si>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</si>
  <si>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</si>
  <si>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</si>
  <si>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</si>
  <si>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</si>
  <si>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</si>
  <si>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</si>
  <si>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</si>
  <si>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</si>
  <si>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</si>
  <si>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</si>
  <si>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</si>
  <si>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</si>
  <si>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</si>
  <si>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</si>
  <si>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</si>
  <si>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</si>
  <si>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</si>
  <si>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</si>
  <si>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</si>
  <si>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</si>
  <si>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</si>
  <si>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</si>
  <si>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</si>
  <si>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</si>
  <si>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</si>
  <si>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</si>
  <si>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</si>
  <si>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</si>
  <si>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</si>
  <si>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</si>
  <si>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</si>
  <si>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</si>
  <si>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</si>
  <si>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</si>
  <si>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</si>
  <si>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</si>
  <si>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</si>
  <si>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</si>
  <si>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</si>
  <si>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</si>
  <si>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</si>
  <si>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</si>
  <si>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</si>
  <si>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</si>
  <si>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</si>
  <si>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</si>
  <si>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</si>
  <si>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</si>
  <si>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</si>
  <si>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</si>
  <si>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</si>
  <si>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</si>
  <si>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</si>
  <si>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</si>
  <si>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</si>
  <si>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</si>
  <si>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</si>
  <si>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</si>
  <si>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</si>
  <si>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</si>
  <si>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</si>
  <si>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</si>
  <si>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</si>
  <si>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</si>
  <si>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</si>
  <si>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</si>
  <si>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MV-SC</t>
  </si>
  <si>
    <t>Medhu-Dhekunu</t>
  </si>
  <si>
    <t>South Central</t>
  </si>
  <si>
    <t>MV-27</t>
  </si>
  <si>
    <t>Huvadhu Atholhu Uthuruburi</t>
  </si>
  <si>
    <t>Gaafu Alifu</t>
  </si>
  <si>
    <t>MV-28</t>
  </si>
  <si>
    <t>Huvadhu Atholhu Dhekunuburi</t>
  </si>
  <si>
    <t>Gaafu Dhaalu</t>
  </si>
  <si>
    <t>MV-MLE</t>
  </si>
  <si>
    <t>Male</t>
  </si>
  <si>
    <t>Maale</t>
  </si>
  <si>
    <t>MV-CE</t>
  </si>
  <si>
    <t>Medhu</t>
  </si>
  <si>
    <t>MV-14</t>
  </si>
  <si>
    <t>Faafu</t>
  </si>
  <si>
    <t>Nilandhe Atholhu Uthuruburi</t>
  </si>
  <si>
    <t>MV-12</t>
  </si>
  <si>
    <t>Meemu</t>
  </si>
  <si>
    <t>Mulakatholhu</t>
  </si>
  <si>
    <t>MV-17</t>
  </si>
  <si>
    <t>Nilandhe Atholhu Dhekunuburi</t>
  </si>
  <si>
    <t>Dhaalu</t>
  </si>
  <si>
    <t>MV-NC</t>
  </si>
  <si>
    <t>North Central</t>
  </si>
  <si>
    <t>Medhu-Uthuru</t>
  </si>
  <si>
    <t>MV-04</t>
  </si>
  <si>
    <t>Vaavu</t>
  </si>
  <si>
    <t>Felidhu Atholhu</t>
  </si>
  <si>
    <t>MV-26</t>
  </si>
  <si>
    <t>Kaafu</t>
  </si>
  <si>
    <t>Maale Atholhu</t>
  </si>
  <si>
    <t>MV-00</t>
  </si>
  <si>
    <t>Alifu Dhaalu</t>
  </si>
  <si>
    <t>Ari Atholhu Dhekunuburi</t>
  </si>
  <si>
    <t>MV-02</t>
  </si>
  <si>
    <t>Alifu Alifu</t>
  </si>
  <si>
    <t>Ari Atholhu Uthuruburi</t>
  </si>
  <si>
    <t>MV-SU</t>
  </si>
  <si>
    <t>Dhekunu</t>
  </si>
  <si>
    <t>MV-29</t>
  </si>
  <si>
    <t>Gnaviyani</t>
  </si>
  <si>
    <t>Fuvammulah</t>
  </si>
  <si>
    <t>MV-01</t>
  </si>
  <si>
    <t>Addu Atholhu</t>
  </si>
  <si>
    <t>Seenu</t>
  </si>
  <si>
    <t>MV-NO</t>
  </si>
  <si>
    <t>Uthuru</t>
  </si>
  <si>
    <t>MV-13</t>
  </si>
  <si>
    <t>Maalhosmadulu Uthuruburi</t>
  </si>
  <si>
    <t>Raa</t>
  </si>
  <si>
    <t>MV-03</t>
  </si>
  <si>
    <t>Faadhippolhu</t>
  </si>
  <si>
    <t>Lhaviyani</t>
  </si>
  <si>
    <t>MV-20</t>
  </si>
  <si>
    <t>Maalhosmadulu Dhekunuburi</t>
  </si>
  <si>
    <t>Baa</t>
  </si>
  <si>
    <t>MV-25</t>
  </si>
  <si>
    <t>Noonu</t>
  </si>
  <si>
    <t>Miladhunmadulu Dhekunuburi</t>
  </si>
  <si>
    <t>MV-UN</t>
  </si>
  <si>
    <t>Upper North</t>
  </si>
  <si>
    <t>Mathi-Uthuru</t>
  </si>
  <si>
    <t>MV-07</t>
  </si>
  <si>
    <t>Thiladhunmathee Uthuruburi</t>
  </si>
  <si>
    <t>Haa Alifu</t>
  </si>
  <si>
    <t>MV-23</t>
  </si>
  <si>
    <t>Haa Dhaalu</t>
  </si>
  <si>
    <t>Thiladhunmathee Dhekunuburi</t>
  </si>
  <si>
    <t>MV-24</t>
  </si>
  <si>
    <t>Miladhunmadulu Uthuruburi</t>
  </si>
  <si>
    <t>Shaviyani</t>
  </si>
  <si>
    <t>MV-US</t>
  </si>
  <si>
    <t>Upper South</t>
  </si>
  <si>
    <t>Mathi-Dhekunu</t>
  </si>
  <si>
    <t>MV-05</t>
  </si>
  <si>
    <t>Laamu</t>
  </si>
  <si>
    <t>MV-08</t>
  </si>
  <si>
    <t>Thaa</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</si>
  <si>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</si>
  <si>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</si>
  <si>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</si>
  <si>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</si>
  <si>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</si>
  <si>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</si>
  <si>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</si>
  <si>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</si>
  <si>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</si>
  <si>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</si>
  <si>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</si>
  <si>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</si>
  <si>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</si>
  <si>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</si>
  <si>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</si>
  <si>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</si>
  <si>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</si>
  <si>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</si>
  <si>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</si>
  <si>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</si>
  <si>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</si>
  <si>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</si>
  <si>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</si>
  <si>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</si>
  <si>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</si>
  <si>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</si>
  <si>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</si>
  <si>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</si>
  <si>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</si>
  <si>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</si>
  <si>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</si>
  <si>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</si>
  <si>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</si>
  <si>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</si>
  <si>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</si>
  <si>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</si>
  <si>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</si>
  <si>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</si>
  <si>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</si>
  <si>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</si>
  <si>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</si>
  <si>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</si>
  <si>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</si>
  <si>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</si>
  <si>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</si>
  <si>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</si>
  <si>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</si>
  <si>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</si>
  <si>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</si>
  <si>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</si>
  <si>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</si>
  <si>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</si>
  <si>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</si>
  <si>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</si>
  <si>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</si>
  <si>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</si>
  <si>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</si>
  <si>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</si>
  <si>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</si>
  <si>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</si>
  <si>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</si>
  <si>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</si>
  <si>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</si>
  <si>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</si>
  <si>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</si>
  <si>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</si>
  <si>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</si>
  <si>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</si>
  <si>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</si>
  <si>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</si>
  <si>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</si>
  <si>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</si>
  <si>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</si>
  <si>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</si>
  <si>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</si>
  <si>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</si>
  <si>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</si>
  <si>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</si>
  <si>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</si>
  <si>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</si>
  <si>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</si>
  <si>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</si>
  <si>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</si>
  <si>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</si>
  <si>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</si>
  <si>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</si>
  <si>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</si>
  <si>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</si>
  <si>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</si>
  <si>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</si>
  <si>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</si>
  <si>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</si>
  <si>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</si>
  <si>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</si>
  <si>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</si>
  <si>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</si>
  <si>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</si>
  <si>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</si>
  <si>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</si>
  <si>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</si>
  <si>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</si>
  <si>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</si>
  <si>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</si>
  <si>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</si>
  <si>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</si>
  <si>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</si>
  <si>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</si>
  <si>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</si>
  <si>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</si>
  <si>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</si>
  <si>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</si>
  <si>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</si>
  <si>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</si>
  <si>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</si>
  <si>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</si>
  <si>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</si>
  <si>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</si>
  <si>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</si>
  <si>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</si>
  <si>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</si>
  <si>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</si>
  <si>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</si>
  <si>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</si>
  <si>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</si>
  <si>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</si>
  <si>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</si>
  <si>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</si>
  <si>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</si>
  <si>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</si>
  <si>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</si>
  <si>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</si>
  <si>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</si>
  <si>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</si>
  <si>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</si>
  <si>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</si>
  <si>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</si>
  <si>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</si>
  <si>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</si>
  <si>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</si>
  <si>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</si>
  <si>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</si>
  <si>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</si>
  <si>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</si>
  <si>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</si>
  <si>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</si>
  <si>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</si>
  <si>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</si>
  <si>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</si>
  <si>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</si>
  <si>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</si>
  <si>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</si>
  <si>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</si>
  <si>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</si>
  <si>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</si>
  <si>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</si>
  <si>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</si>
  <si>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</si>
  <si>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</si>
  <si>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</si>
  <si>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</si>
  <si>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</si>
  <si>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</si>
  <si>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</si>
  <si>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</si>
  <si>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</si>
  <si>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</si>
  <si>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</si>
  <si>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</si>
  <si>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</si>
  <si>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</si>
  <si>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</si>
  <si>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</si>
  <si>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</si>
  <si>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</si>
  <si>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</si>
  <si>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</si>
  <si>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</si>
  <si>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</si>
  <si>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</si>
  <si>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</si>
  <si>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</si>
  <si>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</si>
  <si>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</si>
  <si>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</si>
  <si>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</si>
  <si>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</si>
  <si>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</si>
  <si>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</si>
  <si>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</si>
  <si>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</si>
  <si>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</si>
  <si>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</si>
  <si>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</si>
  <si>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</si>
  <si>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</si>
  <si>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</si>
  <si>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</si>
  <si>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</si>
  <si>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</si>
  <si>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</si>
  <si>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</si>
  <si>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</si>
  <si>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</si>
  <si>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</si>
  <si>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</si>
  <si>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</si>
  <si>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</si>
  <si>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</si>
  <si>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</si>
  <si>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</si>
  <si>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</si>
  <si>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</si>
  <si>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</si>
  <si>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</si>
  <si>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</si>
  <si>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</si>
  <si>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</si>
  <si>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</si>
  <si>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</si>
  <si>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</si>
  <si>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</si>
  <si>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</si>
  <si>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</si>
  <si>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</si>
  <si>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</si>
  <si>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</si>
  <si>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</si>
  <si>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</si>
  <si>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</si>
  <si>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</si>
  <si>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</si>
  <si>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</si>
  <si>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</si>
  <si>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</si>
  <si>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</si>
  <si>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</si>
  <si>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</si>
  <si>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</si>
  <si>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</si>
  <si>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</si>
  <si>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</si>
  <si>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</si>
  <si>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</si>
  <si>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</si>
  <si>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</si>
  <si>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</si>
  <si>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</si>
  <si>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</si>
  <si>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</si>
  <si>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</si>
  <si>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</si>
  <si>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</si>
  <si>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</si>
  <si>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</si>
  <si>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</si>
  <si>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</si>
  <si>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</si>
  <si>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</si>
  <si>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</si>
  <si>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</si>
  <si>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</si>
  <si>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</si>
  <si>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</si>
  <si>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</si>
  <si>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</si>
  <si>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</si>
  <si>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</si>
  <si>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</si>
  <si>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</si>
  <si>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</si>
  <si>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</si>
  <si>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</si>
  <si>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</si>
  <si>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</si>
  <si>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</si>
  <si>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</si>
  <si>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</si>
  <si>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</si>
  <si>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</si>
  <si>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</si>
  <si>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</si>
  <si>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</si>
  <si>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</si>
  <si>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</si>
  <si>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</si>
  <si>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</si>
  <si>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</si>
  <si>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</si>
  <si>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</si>
  <si>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</si>
  <si>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</si>
  <si>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</si>
  <si>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Atlántico Norte</t>
  </si>
  <si>
    <t>NI-RI</t>
  </si>
  <si>
    <t>Rivas</t>
  </si>
  <si>
    <t>NI-SJ</t>
  </si>
  <si>
    <t>Río San Juan</t>
  </si>
  <si>
    <t>NI-AS</t>
  </si>
  <si>
    <t>Atlántico Sur</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</si>
  <si>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</si>
  <si>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</si>
  <si>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</si>
  <si>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</si>
  <si>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</si>
  <si>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</si>
  <si>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</si>
  <si>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</si>
  <si>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</si>
  <si>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</si>
  <si>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</si>
  <si>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</si>
  <si>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</si>
  <si>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</si>
  <si>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</si>
  <si>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</si>
  <si>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</si>
  <si>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</si>
  <si>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</si>
  <si>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</si>
  <si>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</si>
  <si>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</si>
  <si>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</si>
  <si>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</si>
  <si>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</si>
  <si>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</si>
  <si>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</si>
  <si>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</si>
  <si>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</si>
  <si>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</si>
  <si>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</si>
  <si>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</si>
  <si>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</si>
  <si>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</si>
  <si>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</si>
  <si>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</si>
  <si>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</si>
  <si>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</si>
  <si>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</si>
  <si>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</si>
  <si>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</si>
  <si>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</si>
  <si>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</si>
  <si>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</si>
  <si>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</si>
  <si>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</si>
  <si>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</si>
  <si>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</si>
  <si>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</si>
  <si>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</si>
  <si>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</si>
  <si>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</si>
  <si>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</si>
  <si>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</si>
  <si>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</si>
  <si>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</si>
  <si>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</si>
  <si>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</si>
  <si>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</si>
  <si>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</si>
  <si>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</si>
  <si>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</si>
  <si>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</si>
  <si>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</si>
  <si>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</si>
  <si>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</si>
  <si>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</si>
  <si>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</si>
  <si>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</si>
  <si>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</si>
  <si>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</si>
  <si>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</si>
  <si>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</si>
  <si>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</si>
  <si>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</si>
  <si>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</si>
  <si>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</si>
  <si>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</si>
  <si>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</si>
  <si>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</si>
  <si>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</si>
  <si>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</si>
  <si>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NO-16</t>
  </si>
  <si>
    <t>Sør-Trøndelag</t>
  </si>
  <si>
    <t>NO-17</t>
  </si>
  <si>
    <t>Nord-Trøndelag</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</si>
  <si>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</si>
  <si>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</si>
  <si>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</si>
  <si>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</si>
  <si>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</si>
  <si>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</si>
  <si>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</si>
  <si>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</si>
  <si>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</si>
  <si>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</si>
  <si>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</si>
  <si>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</si>
  <si>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</si>
  <si>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</si>
  <si>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</si>
  <si>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</si>
  <si>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</si>
  <si>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</si>
  <si>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</si>
  <si>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</si>
  <si>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</si>
  <si>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</si>
  <si>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</si>
  <si>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</si>
  <si>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</si>
  <si>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</si>
  <si>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</si>
  <si>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</si>
  <si>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</si>
  <si>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</si>
  <si>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</si>
  <si>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</si>
  <si>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</si>
  <si>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</si>
  <si>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</si>
  <si>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</si>
  <si>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</si>
  <si>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</si>
  <si>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</si>
  <si>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</si>
  <si>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</si>
  <si>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</si>
  <si>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</si>
  <si>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</si>
  <si>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</si>
  <si>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</si>
  <si>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</si>
  <si>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</si>
  <si>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</si>
  <si>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</si>
  <si>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</si>
  <si>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</si>
  <si>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</si>
  <si>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</si>
  <si>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</si>
  <si>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</si>
  <si>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</si>
  <si>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</si>
  <si>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</si>
  <si>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</si>
  <si>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</si>
  <si>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</si>
  <si>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</si>
  <si>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</si>
  <si>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</si>
  <si>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</si>
  <si>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</si>
  <si>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</si>
  <si>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Baiti</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</si>
  <si>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</si>
  <si>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</si>
  <si>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</si>
  <si>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</si>
  <si>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</si>
  <si>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</si>
  <si>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</si>
  <si>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</si>
  <si>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</si>
  <si>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</si>
  <si>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</si>
  <si>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</si>
  <si>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</si>
  <si>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</si>
  <si>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</si>
  <si>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</si>
  <si>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</si>
  <si>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</si>
  <si>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</si>
  <si>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</si>
  <si>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</si>
  <si>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</si>
  <si>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</si>
  <si>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</si>
  <si>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</si>
  <si>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</si>
  <si>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</si>
  <si>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</si>
  <si>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</si>
  <si>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</si>
  <si>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</si>
  <si>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</si>
  <si>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</si>
  <si>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</si>
  <si>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</si>
  <si>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</si>
  <si>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</si>
  <si>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</si>
  <si>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</si>
  <si>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</si>
  <si>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</si>
  <si>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</si>
  <si>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</si>
  <si>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</si>
  <si>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</si>
  <si>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</si>
  <si>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</si>
  <si>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</si>
  <si>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</si>
  <si>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</si>
  <si>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</si>
  <si>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</si>
  <si>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</si>
  <si>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</si>
  <si>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</si>
  <si>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</si>
  <si>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</si>
  <si>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</si>
  <si>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</si>
  <si>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</si>
  <si>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</si>
  <si>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</si>
  <si>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</si>
  <si>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</si>
  <si>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</si>
  <si>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</si>
  <si>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</si>
  <si>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</si>
  <si>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</si>
  <si>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</si>
  <si>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</si>
  <si>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</si>
  <si>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</si>
  <si>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</si>
  <si>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</si>
  <si>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</si>
  <si>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</si>
  <si>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</si>
  <si>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</si>
  <si>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</si>
  <si>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</si>
  <si>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</si>
  <si>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</si>
  <si>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</si>
  <si>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</si>
  <si>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</si>
  <si>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</si>
  <si>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</si>
  <si>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</si>
  <si>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</si>
  <si>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</si>
  <si>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</si>
  <si>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</si>
  <si>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</si>
  <si>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Kuna Yala</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</si>
  <si>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</si>
  <si>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</si>
  <si>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</si>
  <si>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</si>
  <si>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</si>
  <si>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</si>
  <si>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</si>
  <si>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</si>
  <si>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</si>
  <si>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</si>
  <si>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</si>
  <si>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</si>
  <si>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</si>
  <si>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</si>
  <si>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</si>
  <si>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</si>
  <si>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</si>
  <si>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</si>
  <si>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</si>
  <si>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</si>
  <si>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</si>
  <si>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</si>
  <si>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</si>
  <si>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</si>
  <si>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</si>
  <si>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</si>
  <si>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</si>
  <si>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</si>
  <si>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</si>
  <si>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</si>
  <si>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</si>
  <si>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</si>
  <si>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</si>
  <si>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</si>
  <si>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</si>
  <si>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</si>
  <si>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</si>
  <si>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</si>
  <si>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</si>
  <si>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</si>
  <si>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</si>
  <si>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</si>
  <si>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</si>
  <si>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</si>
  <si>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</si>
  <si>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</si>
  <si>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</si>
  <si>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</si>
  <si>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</si>
  <si>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</si>
  <si>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</si>
  <si>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</si>
  <si>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</si>
  <si>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</si>
  <si>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</si>
  <si>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</si>
  <si>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</si>
  <si>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</si>
  <si>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</si>
  <si>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</si>
  <si>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</si>
  <si>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</si>
  <si>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</si>
  <si>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</si>
  <si>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</si>
  <si>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</si>
  <si>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</si>
  <si>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</si>
  <si>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</si>
  <si>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</si>
  <si>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</si>
  <si>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</si>
  <si>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</si>
  <si>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</si>
  <si>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</si>
  <si>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</si>
  <si>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</si>
  <si>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</si>
  <si>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</si>
  <si>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</si>
  <si>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</si>
  <si>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</si>
  <si>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</si>
  <si>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</si>
  <si>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</si>
  <si>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</si>
  <si>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</si>
  <si>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</si>
  <si>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</si>
  <si>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</si>
  <si>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</si>
  <si>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</si>
  <si>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</si>
  <si>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</si>
  <si>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</si>
  <si>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</si>
  <si>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</si>
  <si>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</si>
  <si>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</si>
  <si>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</si>
  <si>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</si>
  <si>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</si>
  <si>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</si>
  <si>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</si>
  <si>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</si>
  <si>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</si>
  <si>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</si>
  <si>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</si>
  <si>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</si>
  <si>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</si>
  <si>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</si>
  <si>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</si>
  <si>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</si>
  <si>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</si>
  <si>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</si>
  <si>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</si>
  <si>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</si>
  <si>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</si>
  <si>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</si>
  <si>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</si>
  <si>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</si>
  <si>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</si>
  <si>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</si>
  <si>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</si>
  <si>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</si>
  <si>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</si>
  <si>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</si>
  <si>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</si>
  <si>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</si>
  <si>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</si>
  <si>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</si>
  <si>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</si>
  <si>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</si>
  <si>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</si>
  <si>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</si>
  <si>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</si>
  <si>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</si>
  <si>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</si>
  <si>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</si>
  <si>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</si>
  <si>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</si>
  <si>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</si>
  <si>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</si>
  <si>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</si>
  <si>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</si>
  <si>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</si>
  <si>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</si>
  <si>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</si>
  <si>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</si>
  <si>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</si>
  <si>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</si>
  <si>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</si>
  <si>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</si>
  <si>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</si>
  <si>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</si>
  <si>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</si>
  <si>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</si>
  <si>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</si>
  <si>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</si>
  <si>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</si>
  <si>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</si>
  <si>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</si>
  <si>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</si>
  <si>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</si>
  <si>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</si>
  <si>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</si>
  <si>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</si>
  <si>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</si>
  <si>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</si>
  <si>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</si>
  <si>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</si>
  <si>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</si>
  <si>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</si>
  <si>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</si>
  <si>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</si>
  <si>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</si>
  <si>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</si>
  <si>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</si>
  <si>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</si>
  <si>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</si>
  <si>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</si>
  <si>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</si>
  <si>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</si>
  <si>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</si>
  <si>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</si>
  <si>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</si>
  <si>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</si>
  <si>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</si>
  <si>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</si>
  <si>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</si>
  <si>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</si>
  <si>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</si>
  <si>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</si>
  <si>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</si>
  <si>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</si>
  <si>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</si>
  <si>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</si>
  <si>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</si>
  <si>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</si>
  <si>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</si>
  <si>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</si>
  <si>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</si>
  <si>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</si>
  <si>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</si>
  <si>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</si>
  <si>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</si>
  <si>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</si>
  <si>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</si>
  <si>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</si>
  <si>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</si>
  <si>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</si>
  <si>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</si>
  <si>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</si>
  <si>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</si>
  <si>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</si>
  <si>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</si>
  <si>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</si>
  <si>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</si>
  <si>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</si>
  <si>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</si>
  <si>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</si>
  <si>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</si>
  <si>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</si>
  <si>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</si>
  <si>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</si>
  <si>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</si>
  <si>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</si>
  <si>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</si>
  <si>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</si>
  <si>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</si>
  <si>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</si>
  <si>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</si>
  <si>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</si>
  <si>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</si>
  <si>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</si>
  <si>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</si>
  <si>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</si>
  <si>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</si>
  <si>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</si>
  <si>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</si>
  <si>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</si>
  <si>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</si>
  <si>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</si>
  <si>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</si>
  <si>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</si>
  <si>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</si>
  <si>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</si>
  <si>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</si>
  <si>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</si>
  <si>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</si>
  <si>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</si>
  <si>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</si>
  <si>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</si>
  <si>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</si>
  <si>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</si>
  <si>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</si>
  <si>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</si>
  <si>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</si>
  <si>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</si>
  <si>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</si>
  <si>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</si>
  <si>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</si>
  <si>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</si>
  <si>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</si>
  <si>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</si>
  <si>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</si>
  <si>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</si>
  <si>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</si>
  <si>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</si>
  <si>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</si>
  <si>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</si>
  <si>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</si>
  <si>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</si>
  <si>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</si>
  <si>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</si>
  <si>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</si>
  <si>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</si>
  <si>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</si>
  <si>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</si>
  <si>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</si>
  <si>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</si>
  <si>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</si>
  <si>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</si>
  <si>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</si>
  <si>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</si>
  <si>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</si>
  <si>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</si>
  <si>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</si>
  <si>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</si>
  <si>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</si>
  <si>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</si>
  <si>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</si>
  <si>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</si>
  <si>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</si>
  <si>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</si>
  <si>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</si>
  <si>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</si>
  <si>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</si>
  <si>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</si>
  <si>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</si>
  <si>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</si>
  <si>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</si>
  <si>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</si>
  <si>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</si>
  <si>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</si>
  <si>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</si>
  <si>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</si>
  <si>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</si>
  <si>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</si>
  <si>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</si>
  <si>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</si>
  <si>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</si>
  <si>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</si>
  <si>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</si>
  <si>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</si>
  <si>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</si>
  <si>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</si>
  <si>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</si>
  <si>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</si>
  <si>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</si>
  <si>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</si>
  <si>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</si>
  <si>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</si>
  <si>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</si>
  <si>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</si>
  <si>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</si>
  <si>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</si>
  <si>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</si>
  <si>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</si>
  <si>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</si>
  <si>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</si>
  <si>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</si>
  <si>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</si>
  <si>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</si>
  <si>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</si>
  <si>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</si>
  <si>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</si>
  <si>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</si>
  <si>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</si>
  <si>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</si>
  <si>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</si>
  <si>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</si>
  <si>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</si>
  <si>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</si>
  <si>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</si>
  <si>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</si>
  <si>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</si>
  <si>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</si>
  <si>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</si>
  <si>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</si>
  <si>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</si>
  <si>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</si>
  <si>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</si>
  <si>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</si>
  <si>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</si>
  <si>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</si>
  <si>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</si>
  <si>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</si>
  <si>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</si>
  <si>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</si>
  <si>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</si>
  <si>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</si>
  <si>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</si>
  <si>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</si>
  <si>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</si>
  <si>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</si>
  <si>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</si>
  <si>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</si>
  <si>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</si>
  <si>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</si>
  <si>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</si>
  <si>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</si>
  <si>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</si>
  <si>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</si>
  <si>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</si>
  <si>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</si>
  <si>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</si>
  <si>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</si>
  <si>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</si>
  <si>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</si>
  <si>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</si>
  <si>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</si>
  <si>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</si>
  <si>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</si>
  <si>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</si>
  <si>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</si>
  <si>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</si>
  <si>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</si>
  <si>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</si>
  <si>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</si>
  <si>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</si>
  <si>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</si>
  <si>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</si>
  <si>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</si>
  <si>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</si>
  <si>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</si>
  <si>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</si>
  <si>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</si>
  <si>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</si>
  <si>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</si>
  <si>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</si>
  <si>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</si>
  <si>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</si>
  <si>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</si>
  <si>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</si>
  <si>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</si>
  <si>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</si>
  <si>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</si>
  <si>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</si>
  <si>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</si>
  <si>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</si>
  <si>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</si>
  <si>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</si>
  <si>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Azad Kashmir</t>
  </si>
  <si>
    <t>Āzād Kashmīr</t>
  </si>
  <si>
    <t>PK-BA</t>
  </si>
  <si>
    <t>Balochistan</t>
  </si>
  <si>
    <t>Balōchistān</t>
  </si>
  <si>
    <t>PK-IS</t>
  </si>
  <si>
    <t>Islāmābād</t>
  </si>
  <si>
    <t>Islamabad</t>
  </si>
  <si>
    <t>PL-LU</t>
  </si>
  <si>
    <t>Lubelskie</t>
  </si>
  <si>
    <t>PL-MA</t>
  </si>
  <si>
    <t>Małopolskie</t>
  </si>
  <si>
    <t>PL-MZ</t>
  </si>
  <si>
    <t>Mazowieckie</t>
  </si>
  <si>
    <t>PL-DS</t>
  </si>
  <si>
    <t>Dolnośląskie</t>
  </si>
  <si>
    <t>PL-PD</t>
  </si>
  <si>
    <t>Podlaskie</t>
  </si>
  <si>
    <t>PL-SK</t>
  </si>
  <si>
    <t>Świętokrzyskie</t>
  </si>
  <si>
    <t>PL-SL</t>
  </si>
  <si>
    <t>Śląskie</t>
  </si>
  <si>
    <t>PL-WN</t>
  </si>
  <si>
    <t>Warmińsko-mazurskie</t>
  </si>
  <si>
    <t>PL-ZP</t>
  </si>
  <si>
    <t>Zachodniopomorskie</t>
  </si>
  <si>
    <t>PL-LB</t>
  </si>
  <si>
    <t>Lubuskie</t>
  </si>
  <si>
    <t>PL-PK</t>
  </si>
  <si>
    <t>Podkarpackie</t>
  </si>
  <si>
    <t>PL-PM</t>
  </si>
  <si>
    <t>Pomorskie</t>
  </si>
  <si>
    <t>PL-KP</t>
  </si>
  <si>
    <t>Kujawsko-pomorskie</t>
  </si>
  <si>
    <t>PL-OP</t>
  </si>
  <si>
    <t>Opolskie</t>
  </si>
  <si>
    <t>PL-WP</t>
  </si>
  <si>
    <t>Wielkopolskie</t>
  </si>
  <si>
    <t>PL-LD</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</si>
  <si>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</si>
  <si>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</si>
  <si>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</si>
  <si>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</si>
  <si>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</si>
  <si>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</si>
  <si>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</si>
  <si>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</si>
  <si>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</si>
  <si>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</si>
  <si>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</si>
  <si>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</si>
  <si>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</si>
  <si>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</si>
  <si>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</si>
  <si>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</si>
  <si>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</si>
  <si>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</si>
  <si>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</si>
  <si>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</si>
  <si>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</si>
  <si>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</si>
  <si>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</si>
  <si>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</si>
  <si>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</si>
  <si>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</si>
  <si>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</si>
  <si>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</si>
  <si>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</si>
  <si>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</si>
  <si>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</si>
  <si>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</si>
  <si>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</si>
  <si>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</si>
  <si>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</si>
  <si>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</si>
  <si>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</si>
  <si>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</si>
  <si>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</si>
  <si>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</si>
  <si>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</si>
  <si>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</si>
  <si>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</si>
  <si>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</si>
  <si>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</si>
  <si>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</si>
  <si>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</si>
  <si>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</si>
  <si>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</si>
  <si>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</si>
  <si>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</si>
  <si>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</si>
  <si>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</si>
  <si>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</si>
  <si>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</si>
  <si>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</si>
  <si>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</si>
  <si>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</si>
  <si>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</si>
  <si>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</si>
  <si>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</si>
  <si>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</si>
  <si>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</si>
  <si>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</si>
  <si>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</si>
  <si>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</si>
  <si>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</si>
  <si>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</si>
  <si>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</si>
  <si>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</si>
  <si>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</si>
  <si>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</si>
  <si>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</si>
  <si>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</si>
  <si>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</si>
  <si>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</si>
  <si>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</si>
  <si>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</si>
  <si>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</si>
  <si>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</si>
  <si>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</si>
  <si>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</si>
  <si>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</si>
  <si>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</si>
  <si>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</si>
  <si>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</si>
  <si>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</si>
  <si>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</si>
  <si>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</si>
  <si>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</si>
  <si>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</si>
  <si>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</si>
  <si>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</si>
  <si>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</si>
  <si>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</si>
  <si>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</si>
  <si>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</si>
  <si>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</si>
  <si>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</si>
  <si>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</si>
  <si>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</si>
  <si>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</si>
  <si>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</si>
  <si>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</si>
  <si>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</si>
  <si>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</si>
  <si>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</si>
  <si>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</si>
  <si>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</si>
  <si>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</si>
  <si>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</si>
  <si>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</si>
  <si>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</si>
  <si>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</si>
  <si>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</si>
  <si>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</si>
  <si>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</si>
  <si>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</si>
  <si>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</si>
  <si>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</si>
  <si>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</si>
  <si>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</si>
  <si>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</si>
  <si>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</si>
  <si>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</si>
  <si>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</si>
  <si>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</si>
  <si>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</si>
  <si>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</si>
  <si>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</si>
  <si>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</si>
  <si>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</si>
  <si>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</si>
  <si>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</si>
  <si>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</si>
  <si>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</si>
  <si>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</si>
  <si>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</si>
  <si>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</si>
  <si>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</si>
  <si>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</si>
  <si>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</si>
  <si>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</si>
  <si>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</si>
  <si>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</si>
  <si>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</si>
  <si>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</si>
  <si>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</si>
  <si>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</si>
  <si>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</si>
  <si>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</si>
  <si>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</si>
  <si>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</si>
  <si>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</si>
  <si>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</si>
  <si>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</si>
  <si>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</si>
  <si>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</si>
  <si>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</si>
  <si>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</si>
  <si>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</si>
  <si>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</si>
  <si>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</si>
  <si>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</si>
  <si>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</si>
  <si>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</si>
  <si>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</si>
  <si>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</si>
  <si>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</si>
  <si>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</si>
  <si>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</si>
  <si>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</si>
  <si>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</si>
  <si>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</si>
  <si>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</si>
  <si>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</si>
  <si>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</si>
  <si>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</si>
  <si>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</si>
  <si>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</si>
  <si>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</si>
  <si>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</si>
  <si>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</si>
  <si>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</si>
  <si>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</si>
  <si>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</si>
  <si>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</si>
  <si>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</si>
  <si>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</si>
  <si>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</si>
  <si>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</si>
  <si>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</si>
  <si>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</si>
  <si>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</si>
  <si>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</si>
  <si>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</si>
  <si>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</si>
  <si>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</si>
  <si>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</si>
  <si>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</si>
  <si>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</si>
  <si>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</si>
  <si>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</si>
  <si>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</si>
  <si>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</si>
  <si>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</si>
  <si>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</si>
  <si>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</si>
  <si>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</si>
  <si>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</si>
  <si>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</si>
  <si>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</si>
  <si>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</si>
  <si>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</si>
  <si>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</si>
  <si>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</si>
  <si>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</si>
  <si>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</si>
  <si>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</si>
  <si>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</si>
  <si>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</si>
  <si>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</si>
  <si>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</si>
  <si>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</si>
  <si>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</si>
  <si>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</si>
  <si>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</si>
  <si>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</si>
  <si>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</si>
  <si>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</si>
  <si>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</si>
  <si>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</si>
  <si>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</si>
  <si>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</si>
  <si>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</si>
  <si>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</si>
  <si>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</si>
  <si>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</si>
  <si>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</si>
  <si>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</si>
  <si>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</si>
  <si>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</si>
  <si>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</si>
  <si>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</si>
  <si>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</si>
  <si>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</si>
  <si>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</si>
  <si>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</si>
  <si>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</si>
  <si>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</si>
  <si>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</si>
  <si>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</si>
  <si>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</si>
  <si>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</si>
  <si>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</si>
  <si>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</si>
  <si>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</si>
  <si>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</si>
  <si>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</si>
  <si>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</si>
  <si>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</si>
  <si>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</si>
  <si>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</si>
  <si>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</si>
  <si>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</si>
  <si>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</si>
  <si>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</si>
  <si>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</si>
  <si>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</si>
  <si>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</si>
  <si>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</si>
  <si>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</si>
  <si>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</si>
  <si>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</si>
  <si>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</si>
  <si>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</si>
  <si>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</si>
  <si>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</si>
  <si>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</si>
  <si>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</si>
  <si>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</si>
  <si>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</si>
  <si>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</si>
  <si>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</si>
  <si>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</si>
  <si>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</si>
  <si>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</si>
  <si>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</si>
  <si>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</si>
  <si>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</si>
  <si>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</si>
  <si>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</si>
  <si>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</si>
  <si>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</si>
  <si>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</si>
  <si>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</si>
  <si>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</si>
  <si>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</si>
  <si>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</si>
  <si>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</si>
  <si>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</si>
  <si>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</si>
  <si>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</si>
  <si>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</si>
  <si>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</si>
  <si>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</si>
  <si>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</si>
  <si>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</si>
  <si>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</si>
  <si>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</si>
  <si>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</si>
  <si>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</si>
  <si>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</si>
  <si>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</si>
  <si>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</si>
  <si>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</si>
  <si>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</si>
  <si>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</si>
  <si>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</si>
  <si>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</si>
  <si>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</si>
  <si>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</si>
  <si>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</si>
  <si>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</si>
  <si>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</si>
  <si>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</si>
  <si>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</si>
  <si>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</si>
  <si>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</si>
  <si>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</si>
  <si>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</si>
  <si>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</si>
  <si>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</si>
  <si>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</si>
  <si>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</si>
  <si>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</si>
  <si>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</si>
  <si>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</si>
  <si>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</si>
  <si>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</si>
  <si>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</si>
  <si>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</si>
  <si>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</si>
  <si>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</si>
  <si>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</si>
  <si>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</si>
  <si>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</si>
  <si>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</si>
  <si>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</si>
  <si>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</si>
  <si>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</si>
  <si>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</si>
  <si>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</si>
  <si>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</si>
  <si>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</si>
  <si>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</si>
  <si>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</si>
  <si>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</si>
  <si>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</si>
  <si>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</si>
  <si>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</si>
  <si>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</si>
  <si>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</si>
  <si>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</si>
  <si>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</si>
  <si>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</si>
  <si>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</si>
  <si>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</si>
  <si>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</si>
  <si>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</si>
  <si>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</si>
  <si>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</si>
  <si>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</si>
  <si>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</si>
  <si>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</si>
  <si>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</si>
  <si>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</si>
  <si>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</si>
  <si>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</si>
  <si>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</si>
  <si>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</si>
  <si>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</si>
  <si>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</si>
  <si>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</si>
  <si>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</si>
  <si>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</si>
  <si>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</si>
  <si>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</si>
  <si>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</si>
  <si>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</si>
  <si>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</si>
  <si>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</si>
  <si>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</si>
  <si>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</si>
  <si>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</si>
  <si>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</si>
  <si>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</si>
  <si>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</si>
  <si>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</si>
  <si>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</si>
  <si>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</si>
  <si>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</si>
  <si>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</si>
  <si>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</si>
  <si>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</si>
  <si>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</si>
  <si>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</si>
  <si>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</si>
  <si>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</si>
  <si>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</si>
  <si>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</si>
  <si>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</si>
  <si>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</si>
  <si>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</si>
  <si>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</si>
  <si>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</si>
  <si>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</si>
  <si>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</si>
  <si>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</si>
  <si>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</si>
  <si>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</si>
  <si>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</si>
  <si>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</si>
  <si>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</si>
  <si>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</si>
  <si>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</si>
  <si>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</si>
  <si>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</si>
  <si>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</si>
  <si>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</si>
  <si>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</si>
  <si>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</si>
  <si>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</si>
  <si>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</si>
  <si>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</si>
  <si>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</si>
  <si>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</si>
  <si>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</si>
  <si>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</si>
  <si>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</si>
  <si>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</si>
  <si>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</si>
  <si>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</si>
  <si>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</si>
  <si>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</si>
  <si>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</si>
  <si>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</si>
  <si>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</si>
  <si>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</si>
  <si>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</si>
  <si>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</si>
  <si>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</si>
  <si>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</si>
  <si>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</si>
  <si>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</si>
  <si>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</si>
  <si>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</si>
  <si>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</si>
  <si>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</si>
  <si>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</si>
  <si>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</si>
  <si>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</si>
  <si>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</si>
  <si>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</si>
  <si>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</si>
  <si>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</si>
  <si>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</si>
  <si>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</si>
  <si>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</si>
  <si>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</si>
  <si>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</si>
  <si>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</si>
  <si>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</si>
  <si>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</si>
  <si>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</si>
  <si>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</si>
  <si>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</si>
  <si>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</si>
  <si>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</si>
  <si>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</si>
  <si>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</si>
  <si>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</si>
  <si>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</si>
  <si>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</si>
  <si>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</si>
  <si>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</si>
  <si>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</si>
  <si>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</si>
  <si>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</si>
  <si>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</si>
  <si>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</si>
  <si>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</si>
  <si>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</si>
  <si>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</si>
  <si>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</si>
  <si>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</si>
  <si>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</si>
  <si>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</si>
  <si>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</si>
  <si>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</si>
  <si>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</si>
  <si>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</si>
  <si>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</si>
  <si>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</si>
  <si>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</si>
  <si>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</si>
  <si>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</si>
  <si>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</si>
  <si>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</si>
  <si>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</si>
  <si>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</si>
  <si>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</si>
  <si>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</si>
  <si>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</si>
  <si>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</si>
  <si>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</si>
  <si>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</si>
  <si>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</si>
  <si>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</si>
  <si>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</si>
  <si>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</si>
  <si>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</si>
  <si>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</si>
  <si>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</si>
  <si>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</si>
  <si>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</si>
  <si>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</si>
  <si>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</si>
  <si>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</si>
  <si>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</si>
  <si>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</si>
  <si>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</si>
  <si>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</si>
  <si>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</si>
  <si>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</si>
  <si>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</si>
  <si>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</si>
  <si>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</si>
  <si>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</si>
  <si>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</si>
  <si>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</si>
  <si>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</si>
  <si>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</si>
  <si>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</si>
  <si>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</si>
  <si>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</si>
  <si>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</si>
  <si>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</si>
  <si>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</si>
  <si>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</si>
  <si>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</si>
  <si>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</si>
  <si>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</si>
  <si>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</si>
  <si>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</si>
  <si>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</si>
  <si>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</si>
  <si>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</si>
  <si>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</si>
  <si>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</si>
  <si>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</si>
  <si>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</si>
  <si>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</si>
  <si>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</si>
  <si>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</si>
  <si>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</si>
  <si>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</si>
  <si>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</si>
  <si>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</si>
  <si>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</si>
  <si>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</si>
  <si>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</si>
  <si>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</si>
  <si>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</si>
  <si>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</si>
  <si>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</si>
  <si>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</si>
  <si>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</si>
  <si>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</si>
  <si>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</si>
  <si>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</si>
  <si>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</si>
  <si>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</si>
  <si>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</si>
  <si>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</si>
  <si>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</si>
  <si>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</si>
  <si>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</si>
  <si>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</si>
  <si>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</si>
  <si>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</si>
  <si>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</si>
  <si>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</si>
  <si>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</si>
  <si>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</si>
  <si>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</si>
  <si>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</si>
  <si>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</si>
  <si>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</si>
  <si>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</si>
  <si>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</si>
  <si>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</si>
  <si>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</si>
  <si>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</si>
  <si>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</si>
  <si>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</si>
  <si>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</si>
  <si>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</si>
  <si>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</si>
  <si>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</si>
  <si>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</si>
  <si>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</si>
  <si>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</si>
  <si>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</si>
  <si>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</si>
  <si>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</si>
  <si>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</si>
  <si>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</si>
  <si>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</si>
  <si>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</si>
  <si>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</si>
  <si>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</si>
  <si>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</si>
  <si>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</si>
  <si>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</si>
  <si>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</si>
  <si>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</si>
  <si>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</si>
  <si>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</si>
  <si>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</si>
  <si>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</si>
  <si>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</si>
  <si>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</si>
  <si>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</si>
  <si>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</si>
  <si>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</si>
  <si>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</si>
  <si>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</si>
  <si>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</si>
  <si>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</si>
  <si>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</si>
  <si>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</si>
  <si>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</si>
  <si>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</si>
  <si>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</si>
  <si>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</si>
  <si>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</si>
  <si>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</si>
  <si>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</si>
  <si>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</si>
  <si>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</si>
  <si>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</si>
  <si>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</si>
  <si>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</si>
  <si>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</si>
  <si>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</si>
  <si>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</si>
  <si>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</si>
  <si>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</si>
  <si>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</si>
  <si>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</si>
  <si>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</si>
  <si>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</si>
  <si>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</si>
  <si>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</si>
  <si>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</si>
  <si>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</si>
  <si>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</si>
  <si>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</si>
  <si>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</si>
  <si>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</si>
  <si>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</si>
  <si>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</si>
  <si>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</si>
  <si>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</si>
  <si>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</si>
  <si>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</si>
  <si>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</si>
  <si>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</si>
  <si>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</si>
  <si>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</si>
  <si>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</si>
  <si>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</si>
  <si>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</si>
  <si>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</si>
  <si>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</si>
  <si>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</si>
  <si>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</si>
  <si>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</si>
  <si>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</si>
  <si>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</si>
  <si>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</si>
  <si>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</si>
  <si>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</si>
  <si>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</si>
  <si>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</si>
  <si>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</si>
  <si>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</si>
  <si>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</si>
  <si>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</si>
  <si>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</si>
  <si>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</si>
  <si>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</si>
  <si>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</si>
  <si>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</si>
  <si>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</si>
  <si>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</si>
  <si>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</si>
  <si>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</si>
  <si>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</si>
  <si>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</si>
  <si>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</si>
  <si>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</si>
  <si>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</si>
  <si>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</si>
  <si>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</si>
  <si>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</si>
  <si>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</si>
  <si>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</si>
  <si>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</si>
  <si>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</si>
  <si>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</si>
  <si>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</si>
  <si>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</si>
  <si>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</si>
  <si>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</si>
  <si>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</si>
  <si>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</si>
  <si>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</si>
  <si>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</si>
  <si>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</si>
  <si>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</si>
  <si>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</si>
  <si>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</si>
  <si>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</si>
  <si>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</si>
  <si>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</si>
  <si>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</si>
  <si>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</si>
  <si>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</si>
  <si>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</si>
  <si>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</si>
  <si>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</si>
  <si>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</si>
  <si>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</si>
  <si>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</si>
  <si>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</si>
  <si>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</si>
  <si>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</si>
  <si>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</si>
  <si>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</si>
  <si>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</si>
  <si>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</si>
  <si>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</si>
  <si>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</si>
  <si>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</si>
  <si>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</si>
  <si>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</si>
  <si>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</si>
  <si>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</si>
  <si>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</si>
  <si>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</si>
  <si>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</si>
  <si>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</si>
  <si>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</si>
  <si>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</si>
  <si>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</si>
  <si>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</si>
  <si>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</si>
  <si>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</si>
  <si>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</si>
  <si>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</si>
  <si>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</si>
  <si>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</si>
  <si>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</si>
  <si>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</si>
  <si>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</si>
  <si>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</si>
  <si>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</si>
  <si>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</si>
  <si>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</si>
  <si>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</si>
  <si>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</si>
  <si>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</si>
  <si>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</si>
  <si>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</si>
  <si>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</si>
  <si>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</si>
  <si>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</si>
  <si>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</si>
  <si>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</si>
  <si>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</si>
  <si>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</si>
  <si>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</si>
  <si>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</si>
  <si>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</si>
  <si>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</si>
  <si>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</si>
  <si>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</si>
  <si>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</si>
  <si>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</si>
  <si>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</si>
  <si>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</si>
  <si>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</si>
  <si>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</si>
  <si>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</si>
  <si>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</si>
  <si>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</si>
  <si>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</si>
  <si>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</si>
  <si>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</si>
  <si>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</si>
  <si>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</si>
  <si>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</si>
  <si>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</si>
  <si>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</si>
  <si>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</si>
  <si>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</si>
  <si>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</si>
  <si>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</si>
  <si>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</si>
  <si>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</si>
  <si>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</si>
  <si>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</si>
  <si>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</si>
  <si>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</si>
  <si>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</si>
  <si>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</si>
  <si>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</si>
  <si>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</si>
  <si>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</si>
  <si>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</si>
  <si>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</si>
  <si>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</si>
  <si>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</si>
  <si>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</si>
  <si>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</si>
  <si>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</si>
  <si>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</si>
  <si>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</si>
  <si>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</si>
  <si>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</si>
  <si>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</si>
  <si>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</si>
  <si>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</si>
  <si>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</si>
  <si>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</si>
  <si>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</si>
  <si>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</si>
  <si>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</si>
  <si>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</si>
  <si>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</si>
  <si>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</si>
  <si>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</si>
  <si>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</si>
  <si>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</si>
  <si>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</si>
  <si>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</si>
  <si>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</si>
  <si>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</si>
  <si>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</si>
  <si>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</si>
  <si>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</si>
  <si>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</si>
  <si>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</si>
  <si>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</si>
  <si>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</si>
  <si>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</si>
  <si>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</si>
  <si>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</si>
  <si>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</si>
  <si>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</si>
  <si>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</si>
  <si>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</si>
  <si>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</si>
  <si>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</si>
  <si>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</si>
  <si>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</si>
  <si>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</si>
  <si>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</si>
  <si>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</si>
  <si>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</si>
  <si>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</si>
  <si>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</si>
  <si>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</si>
  <si>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</si>
  <si>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</si>
  <si>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</si>
  <si>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</si>
  <si>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</si>
  <si>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</si>
  <si>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</si>
  <si>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</si>
  <si>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</si>
  <si>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</si>
  <si>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</si>
  <si>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</si>
  <si>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</si>
  <si>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</si>
  <si>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</si>
  <si>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</si>
  <si>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</si>
  <si>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</si>
  <si>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</si>
  <si>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</si>
  <si>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</si>
  <si>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</si>
  <si>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</si>
  <si>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</si>
  <si>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</si>
  <si>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</si>
  <si>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</si>
  <si>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</si>
  <si>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</si>
  <si>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</si>
  <si>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</si>
  <si>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</si>
  <si>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</si>
  <si>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</si>
  <si>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</si>
  <si>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</si>
  <si>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</si>
  <si>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</si>
  <si>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</si>
  <si>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</si>
  <si>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</si>
  <si>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</si>
  <si>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</si>
  <si>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</si>
  <si>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</si>
  <si>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</si>
  <si>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</si>
  <si>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</si>
  <si>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</si>
  <si>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</si>
  <si>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</si>
  <si>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</si>
  <si>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</si>
  <si>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</si>
  <si>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</si>
  <si>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</si>
  <si>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</si>
  <si>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</si>
  <si>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</si>
  <si>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</si>
  <si>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</si>
  <si>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</si>
  <si>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</si>
  <si>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</si>
  <si>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</si>
  <si>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</si>
  <si>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</si>
  <si>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</si>
  <si>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</si>
  <si>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</si>
  <si>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</si>
  <si>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</si>
  <si>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</si>
  <si>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</si>
  <si>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</si>
  <si>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</si>
  <si>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</si>
  <si>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</si>
  <si>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</si>
  <si>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</si>
  <si>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</si>
  <si>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</si>
  <si>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</si>
  <si>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</si>
  <si>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</si>
  <si>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</si>
  <si>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</si>
  <si>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</si>
  <si>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</si>
  <si>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</si>
  <si>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</si>
  <si>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</si>
  <si>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</si>
  <si>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</si>
  <si>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</si>
  <si>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</si>
  <si>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</si>
  <si>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</si>
  <si>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</si>
  <si>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</si>
  <si>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</si>
  <si>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</si>
  <si>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</si>
  <si>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</si>
  <si>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</si>
  <si>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</si>
  <si>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</si>
  <si>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</si>
  <si>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</si>
  <si>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</si>
  <si>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</si>
  <si>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</si>
  <si>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</si>
  <si>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</si>
  <si>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</si>
  <si>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</si>
  <si>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</si>
  <si>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</si>
  <si>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</si>
  <si>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</si>
  <si>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</si>
  <si>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</si>
  <si>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</si>
  <si>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</si>
  <si>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</si>
  <si>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</si>
  <si>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</si>
  <si>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</si>
  <si>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</si>
  <si>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</si>
  <si>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</si>
  <si>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</si>
  <si>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</si>
  <si>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</si>
  <si>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</si>
  <si>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</si>
  <si>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</si>
  <si>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</si>
  <si>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</si>
  <si>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</si>
  <si>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</si>
  <si>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</si>
  <si>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</si>
  <si>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</si>
  <si>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</si>
  <si>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</si>
  <si>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</si>
  <si>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</si>
  <si>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</si>
  <si>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</si>
  <si>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</si>
  <si>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</si>
  <si>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</si>
  <si>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</si>
  <si>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</si>
  <si>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</si>
  <si>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</si>
  <si>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</si>
  <si>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</si>
  <si>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</si>
  <si>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</si>
  <si>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</si>
  <si>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</si>
  <si>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</si>
  <si>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</si>
  <si>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</si>
  <si>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</si>
  <si>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</si>
  <si>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</si>
  <si>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</si>
  <si>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</si>
  <si>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</si>
  <si>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</si>
  <si>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</si>
  <si>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</si>
  <si>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</si>
  <si>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</si>
  <si>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</si>
  <si>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</si>
  <si>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</si>
  <si>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</si>
  <si>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</si>
  <si>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</si>
  <si>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</si>
  <si>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</si>
  <si>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</si>
  <si>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</si>
  <si>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</si>
  <si>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</si>
  <si>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</si>
  <si>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</si>
  <si>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</si>
  <si>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</si>
  <si>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</si>
  <si>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</si>
  <si>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</si>
  <si>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</si>
  <si>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</si>
  <si>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</si>
  <si>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</si>
  <si>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</si>
  <si>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</si>
  <si>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</si>
  <si>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</si>
  <si>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</si>
  <si>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</si>
  <si>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</si>
  <si>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</si>
  <si>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</si>
  <si>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</si>
  <si>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</si>
  <si>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</si>
  <si>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</si>
  <si>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</si>
  <si>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</si>
  <si>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</si>
  <si>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</si>
  <si>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</si>
  <si>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</si>
  <si>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</si>
  <si>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</si>
  <si>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</si>
  <si>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</si>
  <si>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</si>
  <si>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</si>
  <si>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</si>
  <si>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</si>
  <si>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</si>
  <si>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</si>
  <si>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</si>
  <si>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</si>
  <si>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</si>
  <si>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</si>
  <si>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</si>
  <si>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</si>
  <si>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</si>
  <si>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</si>
  <si>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</si>
  <si>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</si>
  <si>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</si>
  <si>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</si>
  <si>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</si>
  <si>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</si>
  <si>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</si>
  <si>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</si>
  <si>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</si>
  <si>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</si>
  <si>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</si>
  <si>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</si>
  <si>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</si>
  <si>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</si>
  <si>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</si>
  <si>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</si>
  <si>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</si>
  <si>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</si>
  <si>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</si>
  <si>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</si>
  <si>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</si>
  <si>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</si>
  <si>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</si>
  <si>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</si>
  <si>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</si>
  <si>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</si>
  <si>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</si>
  <si>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</si>
  <si>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</si>
  <si>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</si>
  <si>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</si>
  <si>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</si>
  <si>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</si>
  <si>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</si>
  <si>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</si>
  <si>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</si>
  <si>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</si>
  <si>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</si>
  <si>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</si>
  <si>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</si>
  <si>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</si>
  <si>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</si>
  <si>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</si>
  <si>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</si>
  <si>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</si>
  <si>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</si>
  <si>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</si>
  <si>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</si>
  <si>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</si>
  <si>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</si>
  <si>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</si>
  <si>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</si>
  <si>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</si>
  <si>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</si>
  <si>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</si>
  <si>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</si>
  <si>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</si>
  <si>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</si>
  <si>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</si>
  <si>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</si>
  <si>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</si>
  <si>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</si>
  <si>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</si>
  <si>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</si>
  <si>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</si>
  <si>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</si>
  <si>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</si>
  <si>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</si>
  <si>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</si>
  <si>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</si>
  <si>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</si>
  <si>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</si>
  <si>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</si>
  <si>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</si>
  <si>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</si>
  <si>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</si>
  <si>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</si>
  <si>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</si>
  <si>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</si>
  <si>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</si>
  <si>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</si>
  <si>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</si>
  <si>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</si>
  <si>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</si>
  <si>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</si>
  <si>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</si>
  <si>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</si>
  <si>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</si>
  <si>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</si>
  <si>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</si>
  <si>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</si>
  <si>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</si>
  <si>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</si>
  <si>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</si>
  <si>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</si>
  <si>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</si>
  <si>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</si>
  <si>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</si>
  <si>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</si>
  <si>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</si>
  <si>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</si>
  <si>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</si>
  <si>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</si>
  <si>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</si>
  <si>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</si>
  <si>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</si>
  <si>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</si>
  <si>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</si>
  <si>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</si>
  <si>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</si>
  <si>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</si>
  <si>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</si>
  <si>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</si>
  <si>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</si>
  <si>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</si>
  <si>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</si>
  <si>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</si>
  <si>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</si>
  <si>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</si>
  <si>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</si>
  <si>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</si>
  <si>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</si>
  <si>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</si>
  <si>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</si>
  <si>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</si>
  <si>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</si>
  <si>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</si>
  <si>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</si>
  <si>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</si>
  <si>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</si>
  <si>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</si>
  <si>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</si>
  <si>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</si>
  <si>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</si>
  <si>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</si>
  <si>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</si>
  <si>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</si>
  <si>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</si>
  <si>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</si>
  <si>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</si>
  <si>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</si>
  <si>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</si>
  <si>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</si>
  <si>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</si>
  <si>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</si>
  <si>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</si>
  <si>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</si>
  <si>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</si>
  <si>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</si>
  <si>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</si>
  <si>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</si>
  <si>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</si>
  <si>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</si>
  <si>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</si>
  <si>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</si>
  <si>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</si>
  <si>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</si>
  <si>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</si>
  <si>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</si>
  <si>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</si>
  <si>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</si>
  <si>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</si>
  <si>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</si>
  <si>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</si>
  <si>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</si>
  <si>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</si>
  <si>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</si>
  <si>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</si>
  <si>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</si>
  <si>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</si>
  <si>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</si>
  <si>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</si>
  <si>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</si>
  <si>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</si>
  <si>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</si>
  <si>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</si>
  <si>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</si>
  <si>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</si>
  <si>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</si>
  <si>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</si>
  <si>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</si>
  <si>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</si>
  <si>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</si>
  <si>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</si>
  <si>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</si>
  <si>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</si>
  <si>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</si>
  <si>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</si>
  <si>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</si>
  <si>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</si>
  <si>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</si>
  <si>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</si>
  <si>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</si>
  <si>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</si>
  <si>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</si>
  <si>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</si>
  <si>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</si>
  <si>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</si>
  <si>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</si>
  <si>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</si>
  <si>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</si>
  <si>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</si>
  <si>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</si>
  <si>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</si>
  <si>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</si>
  <si>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</si>
  <si>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</si>
  <si>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</si>
  <si>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</si>
  <si>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</si>
  <si>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</si>
  <si>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</si>
  <si>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</si>
  <si>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</si>
  <si>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</si>
  <si>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</si>
  <si>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</si>
  <si>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</si>
  <si>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</si>
  <si>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</si>
  <si>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</si>
  <si>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</si>
  <si>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</si>
  <si>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</si>
  <si>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</si>
  <si>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</si>
  <si>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</si>
  <si>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</si>
  <si>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</si>
  <si>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</si>
  <si>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</si>
  <si>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</si>
  <si>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</si>
  <si>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</si>
  <si>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</si>
  <si>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</si>
  <si>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</si>
  <si>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</si>
  <si>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</si>
  <si>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</si>
  <si>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</si>
  <si>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</si>
  <si>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</si>
  <si>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</si>
  <si>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</si>
  <si>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</si>
  <si>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</si>
  <si>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</si>
  <si>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</si>
  <si>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</si>
  <si>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</si>
  <si>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</si>
  <si>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</si>
  <si>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</si>
  <si>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</si>
  <si>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</si>
  <si>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</si>
  <si>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</si>
  <si>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</si>
  <si>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</si>
  <si>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</si>
  <si>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</si>
  <si>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</si>
  <si>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</si>
  <si>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</si>
  <si>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</si>
  <si>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</si>
  <si>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</si>
  <si>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</si>
  <si>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</si>
  <si>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</si>
  <si>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</si>
  <si>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</si>
  <si>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</si>
  <si>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</si>
  <si>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</si>
  <si>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</si>
  <si>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</si>
  <si>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</si>
  <si>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</si>
  <si>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</si>
  <si>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</si>
  <si>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</si>
  <si>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</si>
  <si>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</si>
  <si>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</si>
  <si>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</si>
  <si>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</si>
  <si>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</si>
  <si>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</si>
  <si>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</si>
  <si>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</si>
  <si>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</si>
  <si>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</si>
  <si>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</si>
  <si>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</si>
  <si>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</si>
  <si>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</si>
  <si>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</si>
  <si>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</si>
  <si>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</si>
  <si>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</si>
  <si>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</si>
  <si>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</si>
  <si>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</si>
  <si>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</si>
  <si>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</si>
  <si>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</si>
  <si>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</si>
  <si>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</si>
  <si>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</si>
  <si>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</si>
  <si>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</si>
  <si>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</si>
  <si>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</si>
  <si>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</si>
  <si>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</si>
  <si>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</si>
  <si>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</si>
  <si>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</si>
  <si>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</si>
  <si>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</si>
  <si>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</si>
  <si>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</si>
  <si>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</si>
  <si>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</si>
  <si>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</si>
  <si>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</si>
  <si>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</si>
  <si>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</si>
  <si>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</si>
  <si>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</si>
  <si>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</si>
  <si>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</si>
  <si>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</si>
  <si>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</si>
  <si>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</si>
  <si>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</si>
  <si>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</si>
  <si>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</si>
  <si>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</si>
  <si>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</si>
  <si>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</si>
  <si>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</si>
  <si>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</si>
  <si>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</si>
  <si>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</si>
  <si>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</si>
  <si>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</si>
  <si>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</si>
  <si>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</si>
  <si>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</si>
  <si>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</si>
  <si>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</si>
  <si>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</si>
  <si>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</si>
  <si>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</si>
  <si>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</si>
  <si>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</si>
  <si>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</si>
  <si>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</si>
  <si>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</si>
  <si>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</si>
  <si>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</si>
  <si>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</si>
  <si>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</si>
  <si>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</si>
  <si>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</si>
  <si>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</si>
  <si>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</si>
  <si>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</si>
  <si>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Savannes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</si>
  <si>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</si>
  <si>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</si>
  <si>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</si>
  <si>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</si>
  <si>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</si>
  <si>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</si>
  <si>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</si>
  <si>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</si>
  <si>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</si>
  <si>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</si>
  <si>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</si>
  <si>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</si>
  <si>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</si>
  <si>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</si>
  <si>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</si>
  <si>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</si>
  <si>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</si>
  <si>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</si>
  <si>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</si>
  <si>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</si>
  <si>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</si>
  <si>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</si>
  <si>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</si>
  <si>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</si>
  <si>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</si>
  <si>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</si>
  <si>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</si>
  <si>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</si>
  <si>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</si>
  <si>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</si>
  <si>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</si>
  <si>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</si>
  <si>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</si>
  <si>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</si>
  <si>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</si>
  <si>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</si>
  <si>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</si>
  <si>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</si>
  <si>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</si>
  <si>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</si>
  <si>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</si>
  <si>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</si>
  <si>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</si>
  <si>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</si>
  <si>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</si>
  <si>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</si>
  <si>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</si>
  <si>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</si>
  <si>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</si>
  <si>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</si>
  <si>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</si>
  <si>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</si>
  <si>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</si>
  <si>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</si>
  <si>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</si>
  <si>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</si>
  <si>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</si>
  <si>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</si>
  <si>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</si>
  <si>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</si>
  <si>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</si>
  <si>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</si>
  <si>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</si>
  <si>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</si>
  <si>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</si>
  <si>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</si>
  <si>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</si>
  <si>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</si>
  <si>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</si>
  <si>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</si>
  <si>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</si>
  <si>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</si>
  <si>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</si>
  <si>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</si>
  <si>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</si>
  <si>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</si>
  <si>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</si>
  <si>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</si>
  <si>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</si>
  <si>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</si>
  <si>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</si>
  <si>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</si>
  <si>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</si>
  <si>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</si>
  <si>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</si>
  <si>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</si>
  <si>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</si>
  <si>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</si>
  <si>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</si>
  <si>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</si>
  <si>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</si>
  <si>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</si>
  <si>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</si>
  <si>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</si>
  <si>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</si>
  <si>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</si>
  <si>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</si>
  <si>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</si>
  <si>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</si>
  <si>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</si>
  <si>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</si>
  <si>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</si>
  <si>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</si>
  <si>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</si>
  <si>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</si>
  <si>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</si>
  <si>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</si>
  <si>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</si>
  <si>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</si>
  <si>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</si>
  <si>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</si>
  <si>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</si>
  <si>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</si>
  <si>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</si>
  <si>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</si>
  <si>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</si>
  <si>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</si>
  <si>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</si>
  <si>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</si>
  <si>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</si>
  <si>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</si>
  <si>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</si>
  <si>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</si>
  <si>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</si>
  <si>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</si>
  <si>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</si>
  <si>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</si>
  <si>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</si>
  <si>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</si>
  <si>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</si>
  <si>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</si>
  <si>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</si>
  <si>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</si>
  <si>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</si>
  <si>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</si>
  <si>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</si>
  <si>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</si>
  <si>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</si>
  <si>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</si>
  <si>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</si>
  <si>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</si>
  <si>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</si>
  <si>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</si>
  <si>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</si>
  <si>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</si>
  <si>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</si>
  <si>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</si>
  <si>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</si>
  <si>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</si>
  <si>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</si>
  <si>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</si>
  <si>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</si>
  <si>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</si>
  <si>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</si>
  <si>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</si>
  <si>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</si>
  <si>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</si>
  <si>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</si>
  <si>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</si>
  <si>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</si>
  <si>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</si>
  <si>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</si>
  <si>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</si>
  <si>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</si>
  <si>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</si>
  <si>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</si>
  <si>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</si>
  <si>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</si>
  <si>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</si>
  <si>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</si>
  <si>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</si>
  <si>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</si>
  <si>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</si>
  <si>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</si>
  <si>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</si>
  <si>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</si>
  <si>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</si>
  <si>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</si>
  <si>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</si>
  <si>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Oecussi</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</si>
  <si>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</si>
  <si>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</si>
  <si>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</si>
  <si>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</si>
  <si>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</si>
  <si>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</si>
  <si>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</si>
  <si>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</si>
  <si>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</si>
  <si>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</si>
  <si>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</si>
  <si>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</si>
  <si>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</si>
  <si>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</si>
  <si>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</si>
  <si>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</si>
  <si>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</si>
  <si>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</si>
  <si>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</si>
  <si>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Lautem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</si>
  <si>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</si>
  <si>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</si>
  <si>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</si>
  <si>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</si>
  <si>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</si>
  <si>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</si>
  <si>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</si>
  <si>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</si>
  <si>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</si>
  <si>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</si>
  <si>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</si>
  <si>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</si>
  <si>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</si>
  <si>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</si>
  <si>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</si>
  <si>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</si>
  <si>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</si>
  <si>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</si>
  <si>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</si>
  <si>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</si>
  <si>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</si>
  <si>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</si>
  <si>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</si>
  <si>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</si>
  <si>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</si>
  <si>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</si>
  <si>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</si>
  <si>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</si>
  <si>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</si>
  <si>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</si>
  <si>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</si>
  <si>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</si>
  <si>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</si>
  <si>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</si>
  <si>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</si>
  <si>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</si>
  <si>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</si>
  <si>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</si>
  <si>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</si>
  <si>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</si>
  <si>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</si>
  <si>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</si>
  <si>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</si>
  <si>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</si>
  <si>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</si>
  <si>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</si>
  <si>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</si>
  <si>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</si>
  <si>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</si>
  <si>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</si>
  <si>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</si>
  <si>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</si>
  <si>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</si>
  <si>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</si>
  <si>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</si>
  <si>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</si>
  <si>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</si>
  <si>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</si>
  <si>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</si>
  <si>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</si>
  <si>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</si>
  <si>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</si>
  <si>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</si>
  <si>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</si>
  <si>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</si>
  <si>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</si>
  <si>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</si>
  <si>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</si>
  <si>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</si>
  <si>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</si>
  <si>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</si>
  <si>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</si>
  <si>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</si>
  <si>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</si>
  <si>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</si>
  <si>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</si>
  <si>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</si>
  <si>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</si>
  <si>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</si>
  <si>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</si>
  <si>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</si>
  <si>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</si>
  <si>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</si>
  <si>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</si>
  <si>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</si>
  <si>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</si>
  <si>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</si>
  <si>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</si>
  <si>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</si>
  <si>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</si>
  <si>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</si>
  <si>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</si>
  <si>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</si>
  <si>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</si>
  <si>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</si>
  <si>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</si>
  <si>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</si>
  <si>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</si>
  <si>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</si>
  <si>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</si>
  <si>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</si>
  <si>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</si>
  <si>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</si>
  <si>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</si>
  <si>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</si>
  <si>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</si>
  <si>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</si>
  <si>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</si>
  <si>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</si>
  <si>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</si>
  <si>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</si>
  <si>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</si>
  <si>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</si>
  <si>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</si>
  <si>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</si>
  <si>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</si>
  <si>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</si>
  <si>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</si>
  <si>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</si>
  <si>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</si>
  <si>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</si>
  <si>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</si>
  <si>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</si>
  <si>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</si>
  <si>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</si>
  <si>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</si>
  <si>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</si>
  <si>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</si>
  <si>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</si>
  <si>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</si>
  <si>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</si>
  <si>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</si>
  <si>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</si>
  <si>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</si>
  <si>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</si>
  <si>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</si>
  <si>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</si>
  <si>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</si>
  <si>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</si>
  <si>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</si>
  <si>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</si>
  <si>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</si>
  <si>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</si>
  <si>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</si>
  <si>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</si>
  <si>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</si>
  <si>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</si>
  <si>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</si>
  <si>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</si>
  <si>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</si>
  <si>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</si>
  <si>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</si>
  <si>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</si>
  <si>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</si>
  <si>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</si>
  <si>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</si>
  <si>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</si>
  <si>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</si>
  <si>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</si>
  <si>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</si>
  <si>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</si>
  <si>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</si>
  <si>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</si>
  <si>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</si>
  <si>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</si>
  <si>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</si>
  <si>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</si>
  <si>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</si>
  <si>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</si>
  <si>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</si>
  <si>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</si>
  <si>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</si>
  <si>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</si>
  <si>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</si>
  <si>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</si>
  <si>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</si>
  <si>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</si>
  <si>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</si>
  <si>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</si>
  <si>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</si>
  <si>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</si>
  <si>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</si>
  <si>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</si>
  <si>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</si>
  <si>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</si>
  <si>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</si>
  <si>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</si>
  <si>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</si>
  <si>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</si>
  <si>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</si>
  <si>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</si>
  <si>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</si>
  <si>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</si>
  <si>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</si>
  <si>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</si>
  <si>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</si>
  <si>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</si>
  <si>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</si>
  <si>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</si>
  <si>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</si>
  <si>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</si>
  <si>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</si>
  <si>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</si>
  <si>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</si>
  <si>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</si>
  <si>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</si>
  <si>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</si>
  <si>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</si>
  <si>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</si>
  <si>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</si>
  <si>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</si>
  <si>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</si>
  <si>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</si>
  <si>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</si>
  <si>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</si>
  <si>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</si>
  <si>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</si>
  <si>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</si>
  <si>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</si>
  <si>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</si>
  <si>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</si>
  <si>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</si>
  <si>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</si>
  <si>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</si>
  <si>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</si>
  <si>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</si>
  <si>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</si>
  <si>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</si>
  <si>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</si>
  <si>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</si>
  <si>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</si>
  <si>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</si>
  <si>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</si>
  <si>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</si>
  <si>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</si>
  <si>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</si>
  <si>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</si>
  <si>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</si>
  <si>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</si>
  <si>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</si>
  <si>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</si>
  <si>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</si>
  <si>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</si>
  <si>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</si>
  <si>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</si>
  <si>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</si>
  <si>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</si>
  <si>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</si>
  <si>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</si>
  <si>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</si>
  <si>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</si>
  <si>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</si>
  <si>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</si>
  <si>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</si>
  <si>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</si>
  <si>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</si>
  <si>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</si>
  <si>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</si>
  <si>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</si>
  <si>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</si>
  <si>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</si>
  <si>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</si>
  <si>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</si>
  <si>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</si>
  <si>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</si>
  <si>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</si>
  <si>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</si>
  <si>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</si>
  <si>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</si>
  <si>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</si>
  <si>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</si>
  <si>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</si>
  <si>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</si>
  <si>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</si>
  <si>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</si>
  <si>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</si>
  <si>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</si>
  <si>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</si>
  <si>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</si>
  <si>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</si>
  <si>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</si>
  <si>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</si>
  <si>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</si>
  <si>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</si>
  <si>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</si>
  <si>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</si>
  <si>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</si>
  <si>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</si>
  <si>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</si>
  <si>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</si>
  <si>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</si>
  <si>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</si>
  <si>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</si>
  <si>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</si>
  <si>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</si>
  <si>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</si>
  <si>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</si>
  <si>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</si>
  <si>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</si>
  <si>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</si>
  <si>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</si>
  <si>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</si>
  <si>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</si>
  <si>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</si>
  <si>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</si>
  <si>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</si>
  <si>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</si>
  <si>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</si>
  <si>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</si>
  <si>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</si>
  <si>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</si>
  <si>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</si>
  <si>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</si>
  <si>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</si>
  <si>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</si>
  <si>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</si>
  <si>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</si>
  <si>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</si>
  <si>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</si>
  <si>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</si>
  <si>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</si>
  <si>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</si>
  <si>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</si>
  <si>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</si>
  <si>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</si>
  <si>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</si>
  <si>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</si>
  <si>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</si>
  <si>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</si>
  <si>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</si>
  <si>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</si>
  <si>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</si>
  <si>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</si>
  <si>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</si>
  <si>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</si>
  <si>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</si>
  <si>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</si>
  <si>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</si>
  <si>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</si>
  <si>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</si>
  <si>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</si>
  <si>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</si>
  <si>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</si>
  <si>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</si>
  <si>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</si>
  <si>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</si>
  <si>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</si>
  <si>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</si>
  <si>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</si>
  <si>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</si>
  <si>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</si>
  <si>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</si>
  <si>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</si>
  <si>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</si>
  <si>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</si>
  <si>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</si>
  <si>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</si>
  <si>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</si>
  <si>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</si>
  <si>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</si>
  <si>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</si>
  <si>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</si>
  <si>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</si>
  <si>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</si>
  <si>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</si>
  <si>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</si>
  <si>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</si>
  <si>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</si>
  <si>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</si>
  <si>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</si>
  <si>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</si>
  <si>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</si>
  <si>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</si>
  <si>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</si>
  <si>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</si>
  <si>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</si>
  <si>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</si>
  <si>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</si>
  <si>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</si>
  <si>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</si>
  <si>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</si>
  <si>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</si>
  <si>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</si>
  <si>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</si>
  <si>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</si>
  <si>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</si>
  <si>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</si>
  <si>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</si>
  <si>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</si>
  <si>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</si>
  <si>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</si>
  <si>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</si>
  <si>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</si>
  <si>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</si>
  <si>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</si>
  <si>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</si>
  <si>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</si>
  <si>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</si>
  <si>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</si>
  <si>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</si>
  <si>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</si>
  <si>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</si>
  <si>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</si>
  <si>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</si>
  <si>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</si>
  <si>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</si>
  <si>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</si>
  <si>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</si>
  <si>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</si>
  <si>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</si>
  <si>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</si>
  <si>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</si>
  <si>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</si>
  <si>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</si>
  <si>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</si>
  <si>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</si>
  <si>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</si>
  <si>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</si>
  <si>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</si>
  <si>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</si>
  <si>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</si>
  <si>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</si>
  <si>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</si>
  <si>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</si>
  <si>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</si>
  <si>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</si>
  <si>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</si>
  <si>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</si>
  <si>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</si>
  <si>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</si>
  <si>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</si>
  <si>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</si>
  <si>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</si>
  <si>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</si>
  <si>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</si>
  <si>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</si>
  <si>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</si>
  <si>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</si>
  <si>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</si>
  <si>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</si>
  <si>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</si>
  <si>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</si>
  <si>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</si>
  <si>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</si>
  <si>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</si>
  <si>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</si>
  <si>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</si>
  <si>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</si>
  <si>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</si>
  <si>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</si>
  <si>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</si>
  <si>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</si>
  <si>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</si>
  <si>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</si>
  <si>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</si>
  <si>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</si>
  <si>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</si>
  <si>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</si>
  <si>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</si>
  <si>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</si>
  <si>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</si>
  <si>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</si>
  <si>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</si>
  <si>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</si>
  <si>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</si>
  <si>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</si>
  <si>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</si>
  <si>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</si>
  <si>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</si>
  <si>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</si>
  <si>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</si>
  <si>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</si>
  <si>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</si>
  <si>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</si>
  <si>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</si>
  <si>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</si>
  <si>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</si>
  <si>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</si>
  <si>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</si>
  <si>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</si>
  <si>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</si>
  <si>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</si>
  <si>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</si>
  <si>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</si>
  <si>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</si>
  <si>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</si>
  <si>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</si>
  <si>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</si>
  <si>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</si>
  <si>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</si>
  <si>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</si>
  <si>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</si>
  <si>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</si>
  <si>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</si>
  <si>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</si>
  <si>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</si>
  <si>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</si>
  <si>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</si>
  <si>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</si>
  <si>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</si>
  <si>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</si>
  <si>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</si>
  <si>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</si>
  <si>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</si>
  <si>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</si>
  <si>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</si>
  <si>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</si>
  <si>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</si>
  <si>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</si>
  <si>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</si>
  <si>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</si>
  <si>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</si>
  <si>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</si>
  <si>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</si>
  <si>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</si>
  <si>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</si>
  <si>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</si>
  <si>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</si>
  <si>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</si>
  <si>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</si>
  <si>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</si>
  <si>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</si>
  <si>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</si>
  <si>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</si>
  <si>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</si>
  <si>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</si>
  <si>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</si>
  <si>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</si>
  <si>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</si>
  <si>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</si>
  <si>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</si>
  <si>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</si>
  <si>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</si>
  <si>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</si>
  <si>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</si>
  <si>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</si>
  <si>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</si>
  <si>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</si>
  <si>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</si>
  <si>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</si>
  <si>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</si>
  <si>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</si>
  <si>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</si>
  <si>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</si>
  <si>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</si>
  <si>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</si>
  <si>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</si>
  <si>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</si>
  <si>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</si>
  <si>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</si>
  <si>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</si>
  <si>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</si>
  <si>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</si>
  <si>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</si>
  <si>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</si>
  <si>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</si>
  <si>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</si>
  <si>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</si>
  <si>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</si>
  <si>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</si>
  <si>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</si>
  <si>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</si>
  <si>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</si>
  <si>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</si>
  <si>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</si>
  <si>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</si>
  <si>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</si>
  <si>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</si>
  <si>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</si>
  <si>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</si>
  <si>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</si>
  <si>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</si>
  <si>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</si>
  <si>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</si>
  <si>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</si>
  <si>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</si>
  <si>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</si>
  <si>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</si>
  <si>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</si>
  <si>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</si>
  <si>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</si>
  <si>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</si>
  <si>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</si>
  <si>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</si>
  <si>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</si>
  <si>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</si>
  <si>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</si>
  <si>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</si>
  <si>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</si>
  <si>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</si>
  <si>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</si>
  <si>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</si>
  <si>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</si>
  <si>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</si>
  <si>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</si>
  <si>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</si>
  <si>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</si>
  <si>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</si>
  <si>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</si>
  <si>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</si>
  <si>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</si>
  <si>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</si>
  <si>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</si>
  <si>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</si>
  <si>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</si>
  <si>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</si>
  <si>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</si>
  <si>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</si>
  <si>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</si>
  <si>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</si>
  <si>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</si>
  <si>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</si>
  <si>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</si>
  <si>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</si>
  <si>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</si>
  <si>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</si>
  <si>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</si>
  <si>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</si>
  <si>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</si>
  <si>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</si>
  <si>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</si>
  <si>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</si>
  <si>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</si>
  <si>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</si>
  <si>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</si>
  <si>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</si>
  <si>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</si>
  <si>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</si>
  <si>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</si>
  <si>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</si>
  <si>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</si>
  <si>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</si>
  <si>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</si>
  <si>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</si>
  <si>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</si>
  <si>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</si>
  <si>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</si>
  <si>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</si>
  <si>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</si>
  <si>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</si>
  <si>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</si>
  <si>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</si>
  <si>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</si>
  <si>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</si>
  <si>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</si>
  <si>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</si>
  <si>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</si>
  <si>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</si>
  <si>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</si>
  <si>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</si>
  <si>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</si>
  <si>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</si>
  <si>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</si>
  <si>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</si>
  <si>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</si>
  <si>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</si>
  <si>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</si>
  <si>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</si>
  <si>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</si>
  <si>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</si>
  <si>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</si>
  <si>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</si>
  <si>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</si>
  <si>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</si>
  <si>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</si>
  <si>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</si>
  <si>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</si>
  <si>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</si>
  <si>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</si>
  <si>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</si>
  <si>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</si>
  <si>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</si>
  <si>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</si>
  <si>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</si>
  <si>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</si>
  <si>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</si>
  <si>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</si>
  <si>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</si>
  <si>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</si>
  <si>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</si>
  <si>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</si>
  <si>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</si>
  <si>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</si>
  <si>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</si>
  <si>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</si>
  <si>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</si>
  <si>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</si>
  <si>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</si>
  <si>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</si>
  <si>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</si>
  <si>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</si>
  <si>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</si>
  <si>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</si>
  <si>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</si>
  <si>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</si>
  <si>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</si>
  <si>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</si>
  <si>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</si>
  <si>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</si>
  <si>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</si>
  <si>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</si>
  <si>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</si>
  <si>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</si>
  <si>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</si>
  <si>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</si>
  <si>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</si>
  <si>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</si>
  <si>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</si>
  <si>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</si>
  <si>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</si>
  <si>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</si>
  <si>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</si>
  <si>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</si>
  <si>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</si>
  <si>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</si>
  <si>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</si>
  <si>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</si>
  <si>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</si>
  <si>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</si>
  <si>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</si>
  <si>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</si>
  <si>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</si>
  <si>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</si>
  <si>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</si>
  <si>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</si>
  <si>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</si>
  <si>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</si>
  <si>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</si>
  <si>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</si>
  <si>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</si>
  <si>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</si>
  <si>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</si>
  <si>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</si>
  <si>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</si>
  <si>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</si>
  <si>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</si>
  <si>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</si>
  <si>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</si>
  <si>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</si>
  <si>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</si>
  <si>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</si>
  <si>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</si>
  <si>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</si>
  <si>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</si>
  <si>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</si>
  <si>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</si>
  <si>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</si>
  <si>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</si>
  <si>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</si>
  <si>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</si>
  <si>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</si>
  <si>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</si>
  <si>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</si>
  <si>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</si>
  <si>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</si>
  <si>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</si>
  <si>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</si>
  <si>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</si>
  <si>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</si>
  <si>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</si>
  <si>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</si>
  <si>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</si>
  <si>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</si>
  <si>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</si>
  <si>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</si>
  <si>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</si>
  <si>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</si>
  <si>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</si>
  <si>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</si>
  <si>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</si>
  <si>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</si>
  <si>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</si>
  <si>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</si>
  <si>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</si>
  <si>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</si>
  <si>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</si>
  <si>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</si>
  <si>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</si>
  <si>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</si>
  <si>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</si>
  <si>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</si>
  <si>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</si>
  <si>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</si>
  <si>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</si>
  <si>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</si>
  <si>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</si>
  <si>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</si>
  <si>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</si>
  <si>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</si>
  <si>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</si>
  <si>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</si>
  <si>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</si>
  <si>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</si>
  <si>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</si>
  <si>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</si>
  <si>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</si>
  <si>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</si>
  <si>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</si>
  <si>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</si>
  <si>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</si>
  <si>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</si>
  <si>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</si>
  <si>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</si>
  <si>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</si>
  <si>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</si>
  <si>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</si>
  <si>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</si>
  <si>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</si>
  <si>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</si>
  <si>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</si>
  <si>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</si>
  <si>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</si>
  <si>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</si>
  <si>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</si>
  <si>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</si>
  <si>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</si>
  <si>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</si>
  <si>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</si>
  <si>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</si>
  <si>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</si>
  <si>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</si>
  <si>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</si>
  <si>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</si>
  <si>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</si>
  <si>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</si>
  <si>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</si>
  <si>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</si>
  <si>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</si>
  <si>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</si>
  <si>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</si>
  <si>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</si>
  <si>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</si>
  <si>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</si>
  <si>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</si>
  <si>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</si>
  <si>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</si>
  <si>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</si>
  <si>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</si>
  <si>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</si>
  <si>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</si>
  <si>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</si>
  <si>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</si>
  <si>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</si>
  <si>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</si>
  <si>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</si>
  <si>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</si>
  <si>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</si>
  <si>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</si>
  <si>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</si>
  <si>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</si>
  <si>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</si>
  <si>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</si>
  <si>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</si>
  <si>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</si>
  <si>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</si>
  <si>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</si>
  <si>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</si>
  <si>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</si>
  <si>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</si>
  <si>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</si>
  <si>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</si>
  <si>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</si>
  <si>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</si>
  <si>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</si>
  <si>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</si>
  <si>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</si>
  <si>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</si>
  <si>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</si>
  <si>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</si>
  <si>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</si>
  <si>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</si>
  <si>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</si>
  <si>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</si>
  <si>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</si>
  <si>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</si>
  <si>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</si>
  <si>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</si>
  <si>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</si>
  <si>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</si>
  <si>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</si>
  <si>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</si>
  <si>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</si>
  <si>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</si>
  <si>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</si>
  <si>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</si>
  <si>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</si>
  <si>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</si>
  <si>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</si>
  <si>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</si>
  <si>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</si>
  <si>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</si>
  <si>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</si>
  <si>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</si>
  <si>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</si>
  <si>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</si>
  <si>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</si>
  <si>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</si>
  <si>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</si>
  <si>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</si>
  <si>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</si>
  <si>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</si>
  <si>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</si>
  <si>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</si>
  <si>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</si>
  <si>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</si>
  <si>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</si>
  <si>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</si>
  <si>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</si>
  <si>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</si>
  <si>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</si>
  <si>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</si>
  <si>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</si>
  <si>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</si>
  <si>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</si>
  <si>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</si>
  <si>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</si>
  <si>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</si>
  <si>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</si>
  <si>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</si>
  <si>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</si>
  <si>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</si>
  <si>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</si>
  <si>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</si>
  <si>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</si>
  <si>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</si>
  <si>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</si>
  <si>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</si>
  <si>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</si>
  <si>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</si>
  <si>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</si>
  <si>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</si>
  <si>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</si>
  <si>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</si>
  <si>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</si>
  <si>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</si>
  <si>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</si>
  <si>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</si>
  <si>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</si>
  <si>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</si>
  <si>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</si>
  <si>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</si>
  <si>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</si>
  <si>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</si>
  <si>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</si>
  <si>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</si>
  <si>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</si>
  <si>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</si>
  <si>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</si>
  <si>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</si>
  <si>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</si>
  <si>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</si>
  <si>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</si>
  <si>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</si>
  <si>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</si>
  <si>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</si>
  <si>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</si>
  <si>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</si>
  <si>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</si>
  <si>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</si>
  <si>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</si>
  <si>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</si>
  <si>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</si>
  <si>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</si>
  <si>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</si>
  <si>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</si>
  <si>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</si>
  <si>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</si>
  <si>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</si>
  <si>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</si>
  <si>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</si>
  <si>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</si>
  <si>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</si>
  <si>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</si>
  <si>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</si>
  <si>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</si>
  <si>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</si>
  <si>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</si>
  <si>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</si>
  <si>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</si>
  <si>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</si>
  <si>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</si>
  <si>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</si>
  <si>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</si>
  <si>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</si>
  <si>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</si>
  <si>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</si>
  <si>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</si>
  <si>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</si>
  <si>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</si>
  <si>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</si>
  <si>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</si>
  <si>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</si>
  <si>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</si>
  <si>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</si>
  <si>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</si>
  <si>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</si>
  <si>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</si>
  <si>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</si>
  <si>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</si>
  <si>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</si>
  <si>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</si>
  <si>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</si>
  <si>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</si>
  <si>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</si>
  <si>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</si>
  <si>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</si>
  <si>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</si>
  <si>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</si>
  <si>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</si>
  <si>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</si>
  <si>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</si>
  <si>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</si>
  <si>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</si>
  <si>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</si>
  <si>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</si>
  <si>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</si>
  <si>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</si>
  <si>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</si>
  <si>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</si>
  <si>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</si>
  <si>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</si>
  <si>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</si>
  <si>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</si>
  <si>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</si>
  <si>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</si>
  <si>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</si>
  <si>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</si>
  <si>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</si>
  <si>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</si>
  <si>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</si>
  <si>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</si>
  <si>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</si>
  <si>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</si>
  <si>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</si>
  <si>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</si>
  <si>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</si>
  <si>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</si>
  <si>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</si>
  <si>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</si>
  <si>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</si>
  <si>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</si>
  <si>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</si>
  <si>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</si>
  <si>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</si>
  <si>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</si>
  <si>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</si>
  <si>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</si>
  <si>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</si>
  <si>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</si>
  <si>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</si>
  <si>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</si>
  <si>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</si>
  <si>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</si>
  <si>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</si>
  <si>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</si>
  <si>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</si>
  <si>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</si>
  <si>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</si>
  <si>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</si>
  <si>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</si>
  <si>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</si>
  <si>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</si>
  <si>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</si>
  <si>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</si>
  <si>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</si>
  <si>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</si>
  <si>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</si>
  <si>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</si>
  <si>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</si>
  <si>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</si>
  <si>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</si>
  <si>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</si>
  <si>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</si>
  <si>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</si>
  <si>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</si>
  <si>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</si>
  <si>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</si>
  <si>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</si>
  <si>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</si>
  <si>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</si>
  <si>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</si>
  <si>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</si>
  <si>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</si>
  <si>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</si>
  <si>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</si>
  <si>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</si>
  <si>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</si>
  <si>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</si>
  <si>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</si>
  <si>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</si>
  <si>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</si>
  <si>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</si>
  <si>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</si>
  <si>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</si>
  <si>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</si>
  <si>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</si>
  <si>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</si>
  <si>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</si>
  <si>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</si>
  <si>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</si>
  <si>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</si>
  <si>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</si>
  <si>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</si>
  <si>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</si>
  <si>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</si>
  <si>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</si>
  <si>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</si>
  <si>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</si>
  <si>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</si>
  <si>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</si>
  <si>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</si>
  <si>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</si>
  <si>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</si>
  <si>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</si>
  <si>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</si>
  <si>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</si>
  <si>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</si>
  <si>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</si>
  <si>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</si>
  <si>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</si>
  <si>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</si>
  <si>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</si>
  <si>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</si>
  <si>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</si>
  <si>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</si>
  <si>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</si>
  <si>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</si>
  <si>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</si>
  <si>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</si>
  <si>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</si>
  <si>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</si>
  <si>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</si>
  <si>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</si>
  <si>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</si>
  <si>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</si>
  <si>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</si>
  <si>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</si>
  <si>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</si>
  <si>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</si>
  <si>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</si>
  <si>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</si>
  <si>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</si>
  <si>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</si>
  <si>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</si>
  <si>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</si>
  <si>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</si>
  <si>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</si>
  <si>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</si>
  <si>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</si>
  <si>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</si>
  <si>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</si>
  <si>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</si>
  <si>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</si>
  <si>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</si>
  <si>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</si>
  <si>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</si>
  <si>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</si>
  <si>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</si>
  <si>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</si>
  <si>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</si>
  <si>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</si>
  <si>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</si>
  <si>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</si>
  <si>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</si>
  <si>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</si>
  <si>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</si>
  <si>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</si>
  <si>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</si>
  <si>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</si>
  <si>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</si>
  <si>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</si>
  <si>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</si>
  <si>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</si>
  <si>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</si>
  <si>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</si>
  <si>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</si>
  <si>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</si>
  <si>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</si>
  <si>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</si>
  <si>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</si>
  <si>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</si>
  <si>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</si>
  <si>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</si>
  <si>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</si>
  <si>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</si>
  <si>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</si>
  <si>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</si>
  <si>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</si>
  <si>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</si>
  <si>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</si>
  <si>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</si>
  <si>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</si>
  <si>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</si>
  <si>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</si>
  <si>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</si>
  <si>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</si>
  <si>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</si>
  <si>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</si>
  <si>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</si>
  <si>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</si>
  <si>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r>
      <rPr>
        <sz val="7"/>
        <rFont val="Verdana"/>
        <family val="2"/>
      </rPr>
      <t xml:space="preserve"> </t>
    </r>
    <r>
      <rPr>
        <sz val="10"/>
        <rFont val="Verdana"/>
        <family val="2"/>
      </rPr>
      <t>No</t>
    </r>
  </si>
  <si>
    <t>B92</t>
  </si>
  <si>
    <t>B93</t>
  </si>
  <si>
    <t>B94</t>
  </si>
  <si>
    <t>B95</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</si>
  <si>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</si>
  <si>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</si>
  <si>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</si>
  <si>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</si>
  <si>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</si>
  <si>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</si>
  <si>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</si>
  <si>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</si>
  <si>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</si>
  <si>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</si>
  <si>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</si>
  <si>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A. This is a declaration to disclose whether a company has a conflict minerals sourcing policy. The answer to this question shall be "yes" or "no." Comments shall be captured in a question comment field. 
This question is mandatory.</t>
  </si>
  <si>
    <t>B. This is a declaration to disclose whether a company’s conflict minerals sourcing policy is available on the company website. The answer to this question shall be "yes" or "no." If "Yes" the user shall specify the URL in a question comment field. 
This question is mandatory.</t>
  </si>
  <si>
    <t>D. This is a declaration to determine whether a company requires their direct suppliers to source 3TG from validated, conflict free smelters. The answer to this question shall be "yes" or "no." Comments should be captured in a question comment field.
This question is mandatory.</t>
  </si>
  <si>
    <t>F.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</si>
  <si>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G.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</si>
  <si>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H. This is a question to disclose whether a company’s review process includes corrective action management. The answer to this question shall be "yes" or "no." Comments shall be captured in a question comment field. 
This question is mandatory.</t>
  </si>
  <si>
    <t>I. This is a question to disclose whether a company is subject to the SEC rule. The answer to this question shall be "yes" or "no." Comments shall be captured in a question comment field. This question is mandatory. For more information please refer to www.sec.gov.</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</si>
  <si>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</si>
  <si>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</si>
  <si>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</si>
  <si>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</si>
  <si>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</si>
  <si>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</si>
  <si>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</si>
  <si>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</si>
  <si>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</si>
  <si>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</si>
  <si>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</si>
  <si>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</si>
  <si>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</si>
  <si>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</si>
  <si>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</si>
  <si>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</si>
  <si>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r>
      <t>Metal</t>
    </r>
    <r>
      <rPr>
        <vertAlign val="superscript"/>
        <sz val="11"/>
        <color indexed="8"/>
        <rFont val="Verdana"/>
        <family val="2"/>
      </rPr>
      <t xml:space="preserve">  (*)</t>
    </r>
  </si>
  <si>
    <t>Metall (1)</t>
  </si>
  <si>
    <t>Smelter Look-up</t>
  </si>
  <si>
    <t>Yes, in conformance with IPC1755 (e.g., CMRT)</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</si>
  <si>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</si>
  <si>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</si>
  <si>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</si>
  <si>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</si>
  <si>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</si>
  <si>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</si>
  <si>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</si>
  <si>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</si>
  <si>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</si>
  <si>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</si>
  <si>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</si>
  <si>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</si>
  <si>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r>
      <rPr>
        <sz val="10"/>
        <color indexed="8"/>
        <rFont val="Verdana"/>
        <family val="2"/>
      </rPr>
      <t>否</t>
    </r>
  </si>
  <si>
    <r>
      <rPr>
        <sz val="11"/>
        <color indexed="8"/>
        <rFont val="Calibri"/>
        <family val="2"/>
      </rPr>
      <t xml:space="preserve">필수 질문 일곱 개 각각에 대해, 풀다운 메뉴를 이용하여 각 광물에 대한 답변을 선택하십시오. 이 섹션의 질문은 모든 3TG에 대해서 작성되어야 합니다. </t>
    </r>
    <r>
      <rPr>
        <sz val="11"/>
        <color indexed="8"/>
        <rFont val="Calibri"/>
        <family val="2"/>
      </rPr>
      <t xml:space="preserve">특정 광물에 대한 질문 1의 답변이 긍정적일 경우, 해당 광물에 대한 후속 질문에 답변해야 하며 회사의 전체 실사 프로그램과 관련하여 다음 실사 질문(A ~ J)에도 답변을 제공해야 합니다. </t>
    </r>
  </si>
  <si>
    <r>
      <rPr>
        <sz val="11"/>
        <color indexed="8"/>
        <rFont val="Calibri"/>
        <family val="2"/>
      </rPr>
      <t xml:space="preserve">2. </t>
    </r>
    <r>
      <rPr>
        <sz val="11"/>
        <color indexed="8"/>
        <rFont val="Calibri"/>
        <family val="2"/>
      </rPr>
      <t xml:space="preserve">이 질문은 각 3TG에 대해 답해야 하며 각각 질문 1에 대한 답변은 "Yes"여야 합니다. </t>
    </r>
    <r>
      <rPr>
        <sz val="11"/>
        <color indexed="8"/>
        <rFont val="Calibri"/>
        <family val="2"/>
      </rPr>
      <t xml:space="preserve">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t>
    </r>
    <r>
      <rPr>
        <sz val="11"/>
        <color indexed="8"/>
        <rFont val="Calibri"/>
        <family val="2"/>
      </rPr>
      <t xml:space="preserve">이 질문은 질문 1의 질문 및 답변과 관련되어 있습니다. </t>
    </r>
    <r>
      <rPr>
        <sz val="11"/>
        <color indexed="8"/>
        <rFont val="Calibri"/>
        <family val="2"/>
      </rPr>
      <t xml:space="preserve">이 질문은 완제품에 소량의 3TG가 남는 제품의 제조 공정에 의도적으로 추가되거나 포함되는 3TG를 파악하기 위한 것입니다. </t>
    </r>
    <r>
      <rPr>
        <sz val="11"/>
        <color indexed="8"/>
        <rFont val="Calibri"/>
        <family val="2"/>
      </rPr>
      <t xml:space="preserve">또한 3TG가 완제품의 일부가 되는 것을 의도하지 않았고 제품의 기능에 필요하지 않을 수도 있지만, 단지 제조 공정의 잔여물로 남아 있는 경우도 이에 해당합니다. </t>
    </r>
    <r>
      <rPr>
        <sz val="11"/>
        <color indexed="8"/>
        <rFont val="Calibri"/>
        <family val="2"/>
      </rPr>
      <t xml:space="preserve">많은 경우에 제조업체는 제조 공정 중에 사용된 3TG가 사라지게 하거나 촉매로 사용할 수도 있습니다. 그러나, 소량의 3TG가 남을 수 있습니다. </t>
    </r>
    <r>
      <rPr>
        <sz val="11"/>
        <color indexed="8"/>
        <rFont val="Calibri"/>
        <family val="2"/>
      </rPr>
      <t xml:space="preserve">3TG가 제조 공정 중에는 추가 또는 포함되지만 공정 완료 시에 3TG 잔여물이 완전히 제거되는 경우에는 이 질문에 "No"라고 답해야 합니다. </t>
    </r>
    <r>
      <rPr>
        <sz val="11"/>
        <color indexed="8"/>
        <rFont val="Calibri"/>
        <family val="2"/>
      </rPr>
      <t xml:space="preserve">
</t>
    </r>
    <r>
      <rPr>
        <sz val="11"/>
        <color indexed="8"/>
        <rFont val="Calibri"/>
        <family val="2"/>
      </rPr>
      <t xml:space="preserve">
</t>
    </r>
    <r>
      <rPr>
        <sz val="11"/>
        <color indexed="8"/>
        <rFont val="Calibri"/>
        <family val="2"/>
      </rPr>
      <t xml:space="preserve">이 질문은 각 3TG에 대해 답해야 합니다. </t>
    </r>
    <r>
      <rPr>
        <sz val="11"/>
        <color indexed="8"/>
        <rFont val="Calibri"/>
        <family val="2"/>
      </rPr>
      <t xml:space="preserve">이 질문에 대한 유효한 답변은 "Yes" 또는 "No"입니다. </t>
    </r>
    <r>
      <rPr>
        <sz val="11"/>
        <color indexed="8"/>
        <rFont val="Calibri"/>
        <family val="2"/>
      </rPr>
      <t xml:space="preserve">이 질문은 필수 사항입니다. </t>
    </r>
  </si>
  <si>
    <r>
      <rPr>
        <sz val="11"/>
        <color indexed="8"/>
        <rFont val="Calibri"/>
        <family val="2"/>
      </rPr>
      <t xml:space="preserve">D. 이 신고는 회사가 직접 공급업체에게 검증된 분쟁으로부터 자유로운 제련소에서 3TG를 조달하도록 요구하는지 여부를 판단하기 위한 것입니다. </t>
    </r>
    <r>
      <rPr>
        <sz val="11"/>
        <color indexed="8"/>
        <rFont val="Calibri"/>
        <family val="2"/>
      </rPr>
      <t xml:space="preserve">이 질문에 대한 답은 "Yes" 또는 "No"여야 합니다. </t>
    </r>
    <r>
      <rPr>
        <sz val="11"/>
        <color indexed="8"/>
        <rFont val="Calibri"/>
        <family val="2"/>
      </rPr>
      <t xml:space="preserve">추가 설명은 질문에 대한 의견 기재란에 기입하십시오. </t>
    </r>
    <r>
      <rPr>
        <sz val="11"/>
        <color indexed="8"/>
        <rFont val="Calibri"/>
        <family val="2"/>
      </rPr>
      <t xml:space="preserve">
</t>
    </r>
    <r>
      <rPr>
        <sz val="11"/>
        <color indexed="8"/>
        <rFont val="Calibri"/>
        <family val="2"/>
      </rPr>
      <t xml:space="preserve">
</t>
    </r>
    <r>
      <rPr>
        <sz val="11"/>
        <color indexed="8"/>
        <rFont val="Calibri"/>
        <family val="2"/>
      </rPr>
      <t xml:space="preserve">이 질문은 필수 사항입니다. </t>
    </r>
  </si>
  <si>
    <r>
      <rPr>
        <sz val="11"/>
        <color indexed="8"/>
        <rFont val="Calibri"/>
        <family val="2"/>
      </rPr>
      <t xml:space="preserve">3. </t>
    </r>
    <r>
      <rPr>
        <sz val="11"/>
        <color indexed="8"/>
        <rFont val="Calibri"/>
        <family val="2"/>
      </rPr>
      <t xml:space="preserve">제련소 찾기 (*) - 드롭다운에서 선택합니다. </t>
    </r>
    <r>
      <rPr>
        <sz val="11"/>
        <color indexed="8"/>
        <rFont val="Calibri"/>
        <family val="2"/>
      </rPr>
      <t xml:space="preserve">이것은 템플릿 발표일을 기준으로 알려진 제련소 목록입니다. </t>
    </r>
    <r>
      <rPr>
        <sz val="11"/>
        <color indexed="8"/>
        <rFont val="Calibri"/>
        <family val="2"/>
      </rPr>
      <t xml:space="preserve">제련소가 목록에 없으면 '제련소명 없음(Smelter Not Listed)'을 선택합니다. </t>
    </r>
    <r>
      <rPr>
        <sz val="11"/>
        <color indexed="8"/>
        <rFont val="Calibri"/>
        <family val="2"/>
      </rPr>
      <t xml:space="preserve">이렇게 하면 D열에서 제련소명을 입력할 수 있습니다. 제련소명이나 위치를 모르는 경우 '제련소가 아직 식별되지 않음(Smelter Not Yet Identified)'을 선택합니다. </t>
    </r>
    <r>
      <rPr>
        <sz val="11"/>
        <color indexed="8"/>
        <rFont val="Calibri"/>
        <family val="2"/>
      </rPr>
      <t xml:space="preserve">이 옵션의 경우 D열과 E열이 '모름(unknown)'으로 자동으로 입력됩니다. </t>
    </r>
    <r>
      <rPr>
        <sz val="11"/>
        <color indexed="8"/>
        <rFont val="Calibri"/>
        <family val="2"/>
      </rPr>
      <t xml:space="preserve">이 기재란은 필수 사항입니다. </t>
    </r>
  </si>
  <si>
    <r>
      <rPr>
        <sz val="11"/>
        <color indexed="8"/>
        <rFont val="Calibri"/>
        <family val="2"/>
      </rPr>
      <t xml:space="preserve">15. </t>
    </r>
    <r>
      <rPr>
        <sz val="11"/>
        <color indexed="8"/>
        <rFont val="Calibri"/>
        <family val="2"/>
      </rPr>
      <t xml:space="preserve">제련소가 제련 공정에 필요한 물질을 재활용 또는 폐기 자원만 사용하여 조달하는지 표시합니다. </t>
    </r>
    <r>
      <rPr>
        <sz val="11"/>
        <color indexed="8"/>
        <rFont val="Calibri"/>
        <family val="2"/>
      </rPr>
      <t xml:space="preserve">이 질문은 선택 사항입니다. </t>
    </r>
    <r>
      <rPr>
        <sz val="11"/>
        <color indexed="8"/>
        <rFont val="Calibri"/>
        <family val="2"/>
      </rPr>
      <t xml:space="preserve">이 질문에 허용되는 답변은 다음과 같습니다. </t>
    </r>
    <r>
      <rPr>
        <sz val="11"/>
        <color indexed="8"/>
        <rFont val="Calibri"/>
        <family val="2"/>
      </rPr>
      <t xml:space="preserve">
</t>
    </r>
    <r>
      <rPr>
        <sz val="11"/>
        <color indexed="8"/>
        <rFont val="Calibri"/>
        <family val="2"/>
      </rPr>
      <t xml:space="preserve">
</t>
    </r>
    <r>
      <rPr>
        <sz val="11"/>
        <color indexed="8"/>
        <rFont val="Calibri"/>
        <family val="2"/>
      </rPr>
      <t>- Yes</t>
    </r>
    <r>
      <rPr>
        <sz val="11"/>
        <color indexed="8"/>
        <rFont val="Calibri"/>
        <family val="2"/>
      </rPr>
      <t xml:space="preserve">
</t>
    </r>
    <r>
      <rPr>
        <sz val="11"/>
        <color indexed="8"/>
        <rFont val="Calibri"/>
        <family val="2"/>
      </rPr>
      <t>- No</t>
    </r>
    <r>
      <rPr>
        <sz val="11"/>
        <color indexed="8"/>
        <rFont val="Calibri"/>
        <family val="2"/>
      </rPr>
      <t xml:space="preserve">
</t>
    </r>
    <r>
      <rPr>
        <sz val="11"/>
        <color indexed="8"/>
        <rFont val="Calibri"/>
        <family val="2"/>
      </rPr>
      <t>- Unknown</t>
    </r>
  </si>
  <si>
    <r>
      <rPr>
        <sz val="11"/>
        <color indexed="8"/>
        <rFont val="Calibri"/>
        <family val="2"/>
      </rPr>
      <t xml:space="preserve">필수 기재란은 별표(*)로 표시됩니다. </t>
    </r>
    <r>
      <rPr>
        <sz val="11"/>
        <color indexed="8"/>
        <rFont val="Calibri"/>
        <family val="2"/>
      </rPr>
      <t xml:space="preserve">각 질문에 대한 답변 방법은 지침 탭을 참조하십시오. </t>
    </r>
  </si>
  <si>
    <r>
      <rPr>
        <sz val="11"/>
        <color indexed="8"/>
        <rFont val="Calibri"/>
        <family val="2"/>
      </rPr>
      <t>1) 3TG가 제품 또는 생산 공정에서 의도적으로 추가 또는 사용됩니까? (*)</t>
    </r>
  </si>
  <si>
    <r>
      <rPr>
        <sz val="11"/>
        <color indexed="8"/>
        <rFont val="Calibri"/>
        <family val="2"/>
      </rPr>
      <t xml:space="preserve">I. 귀사는 매년 SEC에 분쟁광물을 공개해야 합니까? </t>
    </r>
  </si>
  <si>
    <r>
      <rPr>
        <sz val="11"/>
        <color indexed="8"/>
        <rFont val="Calibri"/>
        <family val="2"/>
      </rPr>
      <t>90% 이상</t>
    </r>
  </si>
  <si>
    <r>
      <rPr>
        <sz val="11"/>
        <color indexed="8"/>
        <rFont val="Calibri"/>
        <family val="2"/>
      </rPr>
      <t>75% 이상</t>
    </r>
  </si>
  <si>
    <r>
      <rPr>
        <sz val="11"/>
        <color indexed="8"/>
        <rFont val="Calibri"/>
        <family val="2"/>
      </rPr>
      <t>50% 이상</t>
    </r>
  </si>
  <si>
    <r>
      <rPr>
        <sz val="11"/>
        <color indexed="8"/>
        <rFont val="Calibri"/>
        <family val="2"/>
      </rPr>
      <t>50% 미만</t>
    </r>
  </si>
  <si>
    <r>
      <rPr>
        <sz val="11"/>
        <color indexed="8"/>
        <rFont val="Calibri"/>
        <family val="2"/>
      </rPr>
      <t>Yes, IPC-1755 준수[예: CMRT]</t>
    </r>
  </si>
  <si>
    <r>
      <rPr>
        <sz val="11"/>
        <color indexed="8"/>
        <rFont val="Calibri"/>
        <family val="2"/>
      </rPr>
      <t>Yes, 다른 형식 사용(설명 필수)</t>
    </r>
  </si>
  <si>
    <r>
      <rPr>
        <sz val="7"/>
        <color indexed="8"/>
        <rFont val="Verdana"/>
        <family val="2"/>
      </rPr>
      <t xml:space="preserve"> </t>
    </r>
    <r>
      <rPr>
        <sz val="10"/>
        <color indexed="8"/>
        <rFont val="Verdana"/>
        <family val="2"/>
      </rPr>
      <t>No</t>
    </r>
  </si>
  <si>
    <r>
      <rPr>
        <sz val="11"/>
        <color indexed="8"/>
        <rFont val="Calibri"/>
        <family val="2"/>
      </rPr>
      <t>제련소 찾기(*)</t>
    </r>
  </si>
  <si>
    <r>
      <rPr>
        <sz val="11"/>
        <color indexed="8"/>
        <rFont val="Calibri"/>
        <family val="2"/>
      </rPr>
      <t>제련소 ID</t>
    </r>
  </si>
  <si>
    <t>Pour chacune des sept questions requises, donnez une réponse pour chaque métal en utilisant le menu déroulant. Des réponses doivent être apportées aux questions de cette section pour chacun des 3TG. Si la réponse à la question 1 est positive pour un métal donné, vous devez répondre aux questions suivantes pour ce métal, et répondre aux questions suivantes de diligence raisonnable (A à I) en prenant en compte le programme global de diligence raisonnable de votre société.</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</si>
  <si>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</si>
  <si>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</si>
  <si>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r>
      <rPr>
        <sz val="11"/>
        <color indexed="8"/>
        <rFont val="Calibri"/>
        <family val="2"/>
      </rPr>
      <t>A. Cette déclaration permet de déterminer si une société dispose d'une politique d'approvisionnement pour les minerais de conflit.</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</si>
  <si>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r>
      <rPr>
        <sz val="11"/>
        <color indexed="8"/>
        <rFont val="Calibri"/>
        <family val="2"/>
      </rPr>
      <t>A. Cette déclaration permet de déterminer si la politique d'approvisionnement pour les minerais de conflit d'une société est accessible sur son site Internet.</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Si la réponse est « oui », l'utilisateur doit indiquer l'URL dans le champ de commentaires de la question.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</si>
  <si>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t>C. Cette question permet d'indiquer si une société exige que ses fournisseurs directs ne participent à aucun conflit avec la RDC. La réponse à cette question doit être « oui » ou « non ». Consultez la feuille de calcul Définitions pour obtenir la définition de « Hors conflit avec la RDC ». Les commentaires doivent être saisis dans le champ dédié à la question. 
Cette question est obligatoire.</t>
  </si>
  <si>
    <r>
      <rPr>
        <sz val="11"/>
        <color indexed="8"/>
        <rFont val="Calibri"/>
        <family val="2"/>
      </rPr>
      <t>D. Il s’agit d’une déclaration visant à indiquer si une société impose à ses fournisseurs directs de s’approvisionner en 3TG auprès de fonderies validées, n'alimentant pas les conflits.</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</si>
  <si>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t>F.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</si>
  <si>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G.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</si>
  <si>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r>
      <rPr>
        <sz val="11"/>
        <color indexed="8"/>
        <rFont val="Calibri"/>
        <family val="2"/>
      </rPr>
      <t>H. Il s'agit d'une question qui permet d'indiquer si le processus d'examen de la société intègre la gestion des actions correctives.</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Cette question est obligatoire.</t>
    </r>
  </si>
  <si>
    <r>
      <rPr>
        <sz val="11"/>
        <color indexed="8"/>
        <rFont val="Calibri"/>
        <family val="2"/>
      </rPr>
      <t>I. Cette question permet d'indiquer si une société est assujettie à la règle SEC.</t>
    </r>
    <r>
      <rPr>
        <sz val="11"/>
        <color indexed="8"/>
        <rFont val="Calibri"/>
        <family val="2"/>
      </rPr>
      <t xml:space="preserve"> </t>
    </r>
    <r>
      <rPr>
        <sz val="11"/>
        <color indexed="8"/>
        <rFont val="Calibri"/>
        <family val="2"/>
      </rPr>
      <t>La réponse à cette question doit être « oui » ou « non ».</t>
    </r>
    <r>
      <rPr>
        <sz val="11"/>
        <color indexed="8"/>
        <rFont val="Calibri"/>
        <family val="2"/>
      </rPr>
      <t xml:space="preserve"> </t>
    </r>
    <r>
      <rPr>
        <sz val="11"/>
        <color indexed="8"/>
        <rFont val="Calibri"/>
        <family val="2"/>
      </rPr>
      <t>Les commentaires doivent être saisis dans le champ dédié à la question.</t>
    </r>
    <r>
      <rPr>
        <sz val="11"/>
        <color indexed="8"/>
        <rFont val="Calibri"/>
        <family val="2"/>
      </rPr>
      <t xml:space="preserve"> </t>
    </r>
    <r>
      <rPr>
        <sz val="11"/>
        <color indexed="8"/>
        <rFont val="Calibri"/>
        <family val="2"/>
      </rPr>
      <t>Cette question est obligatoire.</t>
    </r>
    <r>
      <rPr>
        <sz val="11"/>
        <color indexed="8"/>
        <rFont val="Calibri"/>
        <family val="2"/>
      </rPr>
      <t xml:space="preserve"> </t>
    </r>
    <r>
      <rPr>
        <sz val="11"/>
        <color indexed="8"/>
        <rFont val="Calibri"/>
        <family val="2"/>
      </rPr>
      <t>Pour en savoir plus, veuillez consulter le site www.sec.gov.</t>
    </r>
  </si>
  <si>
    <r>
      <rPr>
        <sz val="11"/>
        <color indexed="8"/>
        <rFont val="Calibri"/>
        <family val="2"/>
      </rPr>
      <t>Ce modèle permet l'identification de la fonderie à l'aide de la Recherche de fonderie. L'utilisation de cette fonctionnalité implique de renseigner les colonnes B et C dans l'ordre, et de gauche à droite.</t>
    </r>
    <r>
      <rPr>
        <sz val="11"/>
        <color indexed="8"/>
        <rFont val="Calibri"/>
        <family val="2"/>
      </rPr>
      <t xml:space="preserve">
</t>
    </r>
    <r>
      <rPr>
        <sz val="11"/>
        <color indexed="8"/>
        <rFont val="Calibri"/>
        <family val="2"/>
      </rPr>
      <t>Utilisez une ligne différente pour chaque combinaison métal/fonderie/pays.</t>
    </r>
  </si>
  <si>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</si>
  <si>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r>
      <rPr>
        <sz val="11"/>
        <color indexed="8"/>
        <rFont val="Calibri"/>
        <family val="2"/>
      </rPr>
      <t>15. Indique si la fonderie utilise uniquement des sources recyclées ou de débris pour ses procédés de fusion. Cette question est facultative. Les réponses possibles à cette question sont :</t>
    </r>
    <r>
      <rPr>
        <sz val="11"/>
        <color indexed="8"/>
        <rFont val="Calibri"/>
        <family val="2"/>
      </rPr>
      <t xml:space="preserve">
</t>
    </r>
    <r>
      <rPr>
        <sz val="11"/>
        <color indexed="8"/>
        <rFont val="Calibri"/>
        <family val="2"/>
      </rPr>
      <t>– Oui</t>
    </r>
    <r>
      <rPr>
        <sz val="11"/>
        <color indexed="8"/>
        <rFont val="Calibri"/>
        <family val="2"/>
      </rPr>
      <t xml:space="preserve">
</t>
    </r>
    <r>
      <rPr>
        <sz val="11"/>
        <color indexed="8"/>
        <rFont val="Calibri"/>
        <family val="2"/>
      </rPr>
      <t>– Non</t>
    </r>
    <r>
      <rPr>
        <sz val="11"/>
        <color indexed="8"/>
        <rFont val="Calibri"/>
        <family val="2"/>
      </rPr>
      <t xml:space="preserve">
</t>
    </r>
    <r>
      <rPr>
        <sz val="11"/>
        <color indexed="8"/>
        <rFont val="Calibri"/>
        <family val="2"/>
      </rPr>
      <t>– Ne sais pas</t>
    </r>
  </si>
  <si>
    <r>
      <rPr>
        <sz val="11"/>
        <color indexed="8"/>
        <rFont val="Calibri"/>
        <family val="2"/>
      </rPr>
      <t>Les champs obligatoires sont indiqués par un astérisque (*).</t>
    </r>
    <r>
      <rPr>
        <sz val="11"/>
        <color indexed="8"/>
        <rFont val="Calibri"/>
        <family val="2"/>
      </rPr>
      <t xml:space="preserve"> </t>
    </r>
    <r>
      <rPr>
        <sz val="11"/>
        <color indexed="8"/>
        <rFont val="Calibri"/>
        <family val="2"/>
      </rPr>
      <t>Consultez l'onglet Instructions pour savoir comment répondre à chaque question.</t>
    </r>
  </si>
  <si>
    <r>
      <rPr>
        <sz val="11"/>
        <color indexed="8"/>
        <rFont val="Calibri"/>
        <family val="2"/>
      </rPr>
      <t>1) Des 3TG sont-ils intentionnellement ajoutés ou utilisés dans le(s) produit(s) ou les processus de production ? (*)</t>
    </r>
  </si>
  <si>
    <r>
      <rPr>
        <sz val="11"/>
        <color indexed="8"/>
        <rFont val="Calibri"/>
        <family val="2"/>
      </rPr>
      <t>2) Reste-t-il des 3TG dans le(s) produit(s) ? (*)</t>
    </r>
  </si>
  <si>
    <r>
      <rPr>
        <sz val="11"/>
        <color indexed="8"/>
        <rFont val="Calibri"/>
        <family val="2"/>
      </rPr>
      <t>I. Votre société est-elle tenue de fournir une déclaration annuelle sur les minerais de conflit à la SEC ?</t>
    </r>
  </si>
  <si>
    <t>– Supérieur à 90 %</t>
  </si>
  <si>
    <t>– Supérieur à 75 %</t>
  </si>
  <si>
    <t>– Supérieur à 50 %</t>
  </si>
  <si>
    <r>
      <rPr>
        <sz val="11"/>
        <color indexed="8"/>
        <rFont val="Calibri"/>
        <family val="2"/>
      </rPr>
      <t>50 % ou moins</t>
    </r>
  </si>
  <si>
    <r>
      <rPr>
        <sz val="11"/>
        <color indexed="8"/>
        <rFont val="Calibri"/>
        <family val="2"/>
      </rPr>
      <t>Oui, conformément à IPC-1755 [par ex., CMRT]</t>
    </r>
  </si>
  <si>
    <r>
      <rPr>
        <sz val="11"/>
        <color indexed="8"/>
        <rFont val="Calibri"/>
        <family val="2"/>
      </rPr>
      <t>Oui, par un autre mode (donnez des explications)</t>
    </r>
  </si>
  <si>
    <r>
      <rPr>
        <sz val="7"/>
        <color indexed="8"/>
        <rFont val="Verdana"/>
        <family val="2"/>
      </rPr>
      <t xml:space="preserve"> </t>
    </r>
    <r>
      <rPr>
        <sz val="10"/>
        <color indexed="8"/>
        <rFont val="Verdana"/>
        <family val="2"/>
      </rPr>
      <t>Non</t>
    </r>
  </si>
  <si>
    <r>
      <rPr>
        <sz val="11"/>
        <color indexed="8"/>
        <rFont val="Calibri"/>
        <family val="2"/>
      </rPr>
      <t>Recherche de fonderie (*)</t>
    </r>
  </si>
  <si>
    <r>
      <rPr>
        <sz val="11"/>
        <color indexed="8"/>
        <rFont val="Calibri"/>
        <family val="2"/>
      </rPr>
      <t>Identifiant fonderie</t>
    </r>
  </si>
  <si>
    <r>
      <rPr>
        <sz val="11"/>
        <color indexed="8"/>
        <rFont val="Calibri"/>
        <family val="2"/>
      </rPr>
      <t>Para cada uma das sete perguntas exigidas, forneça uma resposta para cada metal usando o menu de seleção disponível. As perguntas nessa seção devem ser respondidas para todos os minerais de conflito.</t>
    </r>
    <r>
      <rPr>
        <sz val="11"/>
        <color indexed="8"/>
        <rFont val="Calibri"/>
        <family val="2"/>
      </rPr>
      <t xml:space="preserve"> </t>
    </r>
    <r>
      <rPr>
        <sz val="11"/>
        <color indexed="8"/>
        <rFont val="Calibri"/>
        <family val="2"/>
      </rPr>
      <t>Se a resposta para determinado metal à pergunta 1 for positiva, as perguntas subsequentes devem ser respondidas para tal metal, e as seguintes perguntas de diligência devida (A a I) devem ser respondidas sobre o programa de diligência devida global da empresa.</t>
    </r>
  </si>
  <si>
    <r>
      <rPr>
        <sz val="11"/>
        <color indexed="8"/>
        <rFont val="Calibri"/>
        <family val="2"/>
      </rPr>
      <t>1.</t>
    </r>
    <r>
      <rPr>
        <sz val="11"/>
        <color indexed="8"/>
        <rFont val="Calibri"/>
        <family val="2"/>
      </rPr>
      <t xml:space="preserve"> </t>
    </r>
    <r>
      <rPr>
        <sz val="11"/>
        <color indexed="8"/>
        <rFont val="Calibri"/>
        <family val="2"/>
      </rPr>
      <t>Esta é a primeira de duas perguntas para as quais a resposta é usada para determinar se o mineral de conflito está dentro do âmbito dos requisitos de relatórios sobre minerais de conflito.</t>
    </r>
    <r>
      <rPr>
        <sz val="11"/>
        <color indexed="8"/>
        <rFont val="Calibri"/>
        <family val="2"/>
      </rPr>
      <t xml:space="preserve">  </t>
    </r>
    <r>
      <rPr>
        <sz val="11"/>
        <color indexed="8"/>
        <rFont val="Calibri"/>
        <family val="2"/>
      </rPr>
      <t>Esta pergunta depende da orientação fornecida pela SEC com relação às regras finais relativas à determinação de um mineral de conflito ser “necessário para a funcionalidade ou produção” de um produto.</t>
    </r>
    <r>
      <rPr>
        <sz val="11"/>
        <color indexed="8"/>
        <rFont val="Calibri"/>
        <family val="2"/>
      </rPr>
      <t xml:space="preserve">   </t>
    </r>
    <r>
      <rPr>
        <sz val="11"/>
        <color indexed="8"/>
        <rFont val="Calibri"/>
        <family val="2"/>
      </rPr>
      <t>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t>
    </r>
    <r>
      <rPr>
        <sz val="11"/>
        <color indexed="8"/>
        <rFont val="Calibri"/>
        <family val="2"/>
      </rPr>
      <t xml:space="preserve">  </t>
    </r>
    <r>
      <rPr>
        <sz val="11"/>
        <color indexed="8"/>
        <rFont val="Calibri"/>
        <family val="2"/>
      </rPr>
      <t>Da mesma forma, a orientação supõe que um mineral de conflito não seria necessário para a produção de um produto, a não ser que fosse intencionalmente incluído no processo de produção daquele produto.</t>
    </r>
    <r>
      <rPr>
        <sz val="11"/>
        <color indexed="8"/>
        <rFont val="Calibri"/>
        <family val="2"/>
      </rPr>
      <t xml:space="preserve"> </t>
    </r>
    <r>
      <rPr>
        <sz val="11"/>
        <color indexed="8"/>
        <rFont val="Calibri"/>
        <family val="2"/>
      </rPr>
      <t>A resposta a esta pergunta serve para excluir quaisquer contaminantes no nível de elemento-traço ou derivados naturalmente ocorrentes, tais como estanho em aço.</t>
    </r>
    <r>
      <rPr>
        <sz val="11"/>
        <color indexed="8"/>
        <rFont val="Calibri"/>
        <family val="2"/>
      </rPr>
      <t xml:space="preserve">  </t>
    </r>
    <r>
      <rPr>
        <sz val="11"/>
        <color indexed="8"/>
        <rFont val="Calibri"/>
        <family val="2"/>
      </rPr>
      <t>Esta pergunta deve ser respondida para cada mineral de conflito.</t>
    </r>
    <r>
      <rPr>
        <sz val="11"/>
        <color indexed="8"/>
        <rFont val="Calibri"/>
        <family val="2"/>
      </rPr>
      <t xml:space="preserve">
</t>
    </r>
    <r>
      <rPr>
        <sz val="11"/>
        <color indexed="8"/>
        <rFont val="Calibri"/>
        <family val="2"/>
      </rPr>
      <t xml:space="preserve">
</t>
    </r>
    <r>
      <rPr>
        <sz val="11"/>
        <color indexed="8"/>
        <rFont val="Calibri"/>
        <family val="2"/>
      </rPr>
      <t>Esta pergunta questiona se algum mineral de conflito é utilizado como matéria-prima, componente ou aditivo de um produto que você fabrique ou cuja fabricação você contrate (incluindo matérias-primas e componentes).</t>
    </r>
    <r>
      <rPr>
        <sz val="11"/>
        <color indexed="8"/>
        <rFont val="Calibri"/>
        <family val="2"/>
      </rPr>
      <t xml:space="preserve"> </t>
    </r>
    <r>
      <rPr>
        <sz val="11"/>
        <color indexed="8"/>
        <rFont val="Calibri"/>
        <family val="2"/>
      </rPr>
      <t>Impurezas de matérias-primas, componentes, aditivos, abrasivos e ferramentas de corte estão fora do escopo da pesquisa.</t>
    </r>
    <r>
      <rPr>
        <sz val="11"/>
        <color indexed="8"/>
        <rFont val="Calibri"/>
        <family val="2"/>
      </rPr>
      <t xml:space="preserve">
</t>
    </r>
    <r>
      <rPr>
        <sz val="11"/>
        <color indexed="8"/>
        <rFont val="Calibri"/>
        <family val="2"/>
      </rPr>
      <t xml:space="preserve">
</t>
    </r>
    <r>
      <rPr>
        <sz val="11"/>
        <color indexed="8"/>
        <rFont val="Calibri"/>
        <family val="2"/>
      </rPr>
      <t>Esta pergunta deve ser respondida para cada mineral de conflito.</t>
    </r>
    <r>
      <rPr>
        <sz val="11"/>
        <color indexed="8"/>
        <rFont val="Calibri"/>
        <family val="2"/>
      </rPr>
      <t xml:space="preserve"> </t>
    </r>
    <r>
      <rPr>
        <sz val="11"/>
        <color indexed="8"/>
        <rFont val="Calibri"/>
        <family val="2"/>
      </rPr>
      <t>Respostas válidas a esta pergunta são “sim” ou “não”.</t>
    </r>
    <r>
      <rPr>
        <sz val="11"/>
        <color indexed="8"/>
        <rFont val="Calibri"/>
        <family val="2"/>
      </rPr>
      <t xml:space="preserve"> </t>
    </r>
    <r>
      <rPr>
        <sz val="11"/>
        <color indexed="8"/>
        <rFont val="Calibri"/>
        <family val="2"/>
      </rPr>
      <t>Esta pergunta é obrigatória.</t>
    </r>
  </si>
  <si>
    <r>
      <rPr>
        <sz val="11"/>
        <color indexed="8"/>
        <rFont val="Calibri"/>
        <family val="2"/>
      </rPr>
      <t>2.</t>
    </r>
    <r>
      <rPr>
        <sz val="11"/>
        <color indexed="8"/>
        <rFont val="Calibri"/>
        <family val="2"/>
      </rPr>
      <t xml:space="preserve"> </t>
    </r>
    <r>
      <rPr>
        <sz val="11"/>
        <color indexed="8"/>
        <rFont val="Calibri"/>
        <family val="2"/>
      </rPr>
      <t>Esta pergunta deverá ser respondida para cada mineral de conflito sempre que a resposta à pergunta 1 for “sim”.</t>
    </r>
    <r>
      <rPr>
        <sz val="11"/>
        <color indexed="8"/>
        <rFont val="Calibri"/>
        <family val="2"/>
      </rPr>
      <t xml:space="preserve"> </t>
    </r>
    <r>
      <rPr>
        <sz val="11"/>
        <color indexed="8"/>
        <rFont val="Calibri"/>
        <family val="2"/>
      </rPr>
      <t>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t>
    </r>
    <r>
      <rPr>
        <sz val="11"/>
        <color indexed="8"/>
        <rFont val="Calibri"/>
        <family val="2"/>
      </rPr>
      <t xml:space="preserve">  </t>
    </r>
    <r>
      <rPr>
        <sz val="11"/>
        <color indexed="8"/>
        <rFont val="Calibri"/>
        <family val="2"/>
      </rPr>
      <t>Esta pergunta é dependente da pergunta e da resposta à pergunta 1.</t>
    </r>
    <r>
      <rPr>
        <sz val="11"/>
        <color indexed="8"/>
        <rFont val="Calibri"/>
        <family val="2"/>
      </rPr>
      <t xml:space="preserve"> </t>
    </r>
    <r>
      <rPr>
        <sz val="11"/>
        <color indexed="8"/>
        <rFont val="Calibri"/>
        <family val="2"/>
      </rPr>
      <t>Esta pergunta destina-se a identificar minerais de conflito que são intencionalmente adicionados ou incluídos no processo de fabricação de um produto em que certa quantidade do mineral de conflito permanece no produto acabado.</t>
    </r>
    <r>
      <rPr>
        <sz val="11"/>
        <color indexed="8"/>
        <rFont val="Calibri"/>
        <family val="2"/>
      </rPr>
      <t xml:space="preserve">  </t>
    </r>
    <r>
      <rPr>
        <sz val="11"/>
        <color indexed="8"/>
        <rFont val="Calibri"/>
        <family val="2"/>
      </rPr>
      <t>Isto inclui minerais de conflito cuja intenção não era que fizesse fizessem parte do produto final, e podem não ser necessários à funcionalidade do produto, mas só estão presentes como resíduos do processo de fabricação.</t>
    </r>
    <r>
      <rPr>
        <sz val="11"/>
        <color indexed="8"/>
        <rFont val="Calibri"/>
        <family val="2"/>
      </rPr>
      <t xml:space="preserve">  </t>
    </r>
    <r>
      <rPr>
        <sz val="11"/>
        <color indexed="8"/>
        <rFont val="Calibri"/>
        <family val="2"/>
      </rPr>
      <t>Em muitos casos, o fabricante pode ter tentado remover ou facilitar o consumo do mineral de conflito durante o processo de fabricação; no entanto, certa quantidade do mineral de conflito ainda permanece.</t>
    </r>
    <r>
      <rPr>
        <sz val="11"/>
        <color indexed="8"/>
        <rFont val="Calibri"/>
        <family val="2"/>
      </rPr>
      <t xml:space="preserve">  </t>
    </r>
    <r>
      <rPr>
        <sz val="11"/>
        <color indexed="8"/>
        <rFont val="Calibri"/>
        <family val="2"/>
      </rPr>
      <t>Se o mineral de conflito, que foi adicionado ou incluído durante o processo de fabricação, tiver sido completamente removido de tal forma que nenhum dos minerais de conflito continue presente no término daquele processo, a resposta a esta pergunta seria não.</t>
    </r>
    <r>
      <rPr>
        <sz val="11"/>
        <color indexed="8"/>
        <rFont val="Calibri"/>
        <family val="2"/>
      </rPr>
      <t xml:space="preserve">
</t>
    </r>
    <r>
      <rPr>
        <sz val="11"/>
        <color indexed="8"/>
        <rFont val="Calibri"/>
        <family val="2"/>
      </rPr>
      <t xml:space="preserve">
</t>
    </r>
    <r>
      <rPr>
        <sz val="11"/>
        <color indexed="8"/>
        <rFont val="Calibri"/>
        <family val="2"/>
      </rPr>
      <t>Esta pergunta deve ser respondida para cada mineral de conflito.</t>
    </r>
    <r>
      <rPr>
        <sz val="11"/>
        <color indexed="8"/>
        <rFont val="Calibri"/>
        <family val="2"/>
      </rPr>
      <t xml:space="preserve"> </t>
    </r>
    <r>
      <rPr>
        <sz val="11"/>
        <color indexed="8"/>
        <rFont val="Calibri"/>
        <family val="2"/>
      </rPr>
      <t>Respostas válidas a esta pergunta são “sim” ou “não”.</t>
    </r>
    <r>
      <rPr>
        <sz val="11"/>
        <color indexed="8"/>
        <rFont val="Calibri"/>
        <family val="2"/>
      </rPr>
      <t xml:space="preserve"> </t>
    </r>
    <r>
      <rPr>
        <sz val="11"/>
        <color indexed="8"/>
        <rFont val="Calibri"/>
        <family val="2"/>
      </rPr>
      <t>Esta pergunta é obrigatória.</t>
    </r>
    <r>
      <rPr>
        <sz val="11"/>
        <color indexed="8"/>
        <rFont val="Calibri"/>
        <family val="2"/>
      </rPr>
      <t xml:space="preserve"> </t>
    </r>
  </si>
  <si>
    <r>
      <rPr>
        <sz val="11"/>
        <color indexed="8"/>
        <rFont val="Calibri"/>
        <family val="2"/>
      </rPr>
      <t>A. Esta é uma declaração para divulgar se a empresa tem uma política de aquisição de minerais de conflito.</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</si>
  <si>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B. Esta é uma declaração para divulgar se a política de aquisição de minerais de conflito da empresa está disponível no website da empresa.</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Se for “sim”, o usuário especificará o link em um campo de comentário à questão.</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</si>
  <si>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C. Esta é uma pergunta para determinar se a empresa exige que seus fornecedores diretos estejam isentos de conflitos RDC.</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Veja na planilha Definições a definição de “isento de conflitos RDC”.</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</si>
  <si>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D. Esta é uma declaração para determinar se uma empresa requer que seus fornecedores diretos tenham fontes de minerais de conflito validadas como fundições livres de conflitos.</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</si>
  <si>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Esta é uma pergunta para divulgar se uma empresa solicita a seu fornecedor que preencha uma declaração de minerais de conflito.</t>
    </r>
    <r>
      <rPr>
        <sz val="11"/>
        <color indexed="8"/>
        <rFont val="Calibri"/>
        <family val="2"/>
      </rPr>
      <t xml:space="preserve"> </t>
    </r>
    <r>
      <rPr>
        <sz val="11"/>
        <color indexed="8"/>
        <rFont val="Calibri"/>
        <family val="2"/>
      </rPr>
      <t>As respostas aceitáveis estão listadas abaixo; em determinados casos podem ser requeridas mais explicações, isto é, para fornecer o formato usado para colher informações.</t>
    </r>
    <r>
      <rPr>
        <sz val="11"/>
        <color indexed="8"/>
        <rFont val="Calibri"/>
        <family val="2"/>
      </rPr>
      <t xml:space="preserve"> </t>
    </r>
    <r>
      <rPr>
        <sz val="11"/>
        <color indexed="8"/>
        <rFont val="Calibri"/>
        <family val="2"/>
      </rPr>
      <t>Se a resposta for “sim”, o usuário, usando outro formato, deverá fazer um comentário em um campo de comentário à pergunta.</t>
    </r>
    <r>
      <rPr>
        <sz val="11"/>
        <color indexed="8"/>
        <rFont val="Calibri"/>
        <family val="2"/>
      </rPr>
      <t xml:space="preserve">  </t>
    </r>
    <r>
      <rPr>
        <sz val="11"/>
        <color indexed="8"/>
        <rFont val="Calibri"/>
        <family val="2"/>
      </rPr>
      <t>As respostas aceitáveis a esta pergunta são:</t>
    </r>
    <r>
      <rPr>
        <sz val="11"/>
        <color indexed="8"/>
        <rFont val="Calibri"/>
        <family val="2"/>
      </rPr>
      <t xml:space="preserve">
</t>
    </r>
    <r>
      <rPr>
        <sz val="11"/>
        <color indexed="8"/>
        <rFont val="Calibri"/>
        <family val="2"/>
      </rPr>
      <t xml:space="preserve">
</t>
    </r>
    <r>
      <rPr>
        <sz val="11"/>
        <color indexed="8"/>
        <rFont val="Calibri"/>
        <family val="2"/>
      </rPr>
      <t>- Sim, em conformidade com o IPC-1755 [por exemplo, CMRT]</t>
    </r>
    <r>
      <rPr>
        <sz val="11"/>
        <color indexed="8"/>
        <rFont val="Calibri"/>
        <family val="2"/>
      </rPr>
      <t xml:space="preserve">
</t>
    </r>
    <r>
      <rPr>
        <sz val="11"/>
        <color indexed="8"/>
        <rFont val="Calibri"/>
        <family val="2"/>
      </rPr>
      <t>- Sim,usando outro formato (descrever)</t>
    </r>
    <r>
      <rPr>
        <sz val="11"/>
        <color indexed="8"/>
        <rFont val="Calibri"/>
        <family val="2"/>
      </rPr>
      <t xml:space="preserve">
</t>
    </r>
    <r>
      <rPr>
        <sz val="11"/>
        <color indexed="8"/>
        <rFont val="Calibri"/>
        <family val="2"/>
      </rPr>
      <t>- Não</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</si>
  <si>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G. Responda “sim” ou “não”.</t>
    </r>
    <r>
      <rPr>
        <sz val="11"/>
        <color indexed="8"/>
        <rFont val="Calibri"/>
        <family val="2"/>
      </rPr>
      <t xml:space="preserve">  </t>
    </r>
    <r>
      <rPr>
        <sz val="11"/>
        <color indexed="8"/>
        <rFont val="Calibri"/>
        <family val="2"/>
      </rPr>
      <t>Na seção “comentários”, você poderá prestar informações adicionais sobre sua abordagem.</t>
    </r>
    <r>
      <rPr>
        <sz val="11"/>
        <color indexed="8"/>
        <rFont val="Calibri"/>
        <family val="2"/>
      </rPr>
      <t xml:space="preserve"> </t>
    </r>
    <r>
      <rPr>
        <sz val="11"/>
        <color indexed="8"/>
        <rFont val="Calibri"/>
        <family val="2"/>
      </rPr>
      <t>Os exemplos poderiam ser:</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“Auditoria de terceiros” - auditorias no local de seus fornecedores, realizadas por terceiros independentes.</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“Somente revisão de documentação” - uma revisão de registros e documentação enviadas pelo fornecedor, realizada por terceiros independentes e/ou pessoal de sua empresa.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“Auditoria interna” - auditorias no local de seus fornecedores, realizadas por pessoal da sua empresa.</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</si>
  <si>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H. Esta é uma pergunta para divulgar se o processo de revisão da empresa inclui gestão de ações corretivas.</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Esta pergunta é obrigatória.</t>
    </r>
  </si>
  <si>
    <r>
      <rPr>
        <sz val="11"/>
        <color indexed="8"/>
        <rFont val="Calibri"/>
        <family val="2"/>
      </rPr>
      <t>I. Esta é uma pergunta para divulgar se uma empresa está sujeita à regra da SEC.</t>
    </r>
    <r>
      <rPr>
        <sz val="11"/>
        <color indexed="8"/>
        <rFont val="Calibri"/>
        <family val="2"/>
      </rPr>
      <t xml:space="preserve"> </t>
    </r>
    <r>
      <rPr>
        <sz val="11"/>
        <color indexed="8"/>
        <rFont val="Calibri"/>
        <family val="2"/>
      </rPr>
      <t>A resposta a esta pergunta deverá ser “sim” ou “não”.</t>
    </r>
    <r>
      <rPr>
        <sz val="11"/>
        <color indexed="8"/>
        <rFont val="Calibri"/>
        <family val="2"/>
      </rPr>
      <t xml:space="preserve"> </t>
    </r>
    <r>
      <rPr>
        <sz val="11"/>
        <color indexed="8"/>
        <rFont val="Calibri"/>
        <family val="2"/>
      </rPr>
      <t>Os comentários serão capturados em um campo de comentário à pergunta.</t>
    </r>
    <r>
      <rPr>
        <sz val="11"/>
        <color indexed="8"/>
        <rFont val="Calibri"/>
        <family val="2"/>
      </rPr>
      <t xml:space="preserve"> </t>
    </r>
    <r>
      <rPr>
        <sz val="11"/>
        <color indexed="8"/>
        <rFont val="Calibri"/>
        <family val="2"/>
      </rPr>
      <t>Esta pergunta é obrigatória.</t>
    </r>
    <r>
      <rPr>
        <sz val="11"/>
        <color indexed="8"/>
        <rFont val="Calibri"/>
        <family val="2"/>
      </rPr>
      <t xml:space="preserve"> </t>
    </r>
    <r>
      <rPr>
        <sz val="11"/>
        <color indexed="8"/>
        <rFont val="Calibri"/>
        <family val="2"/>
      </rPr>
      <t>Para mais informações, consulte www.sec.gov.</t>
    </r>
  </si>
  <si>
    <r>
      <rPr>
        <sz val="11"/>
        <color indexed="8"/>
        <rFont val="Calibri"/>
        <family val="2"/>
      </rPr>
      <t>3.</t>
    </r>
    <r>
      <rPr>
        <sz val="11"/>
        <color indexed="8"/>
        <rFont val="Calibri"/>
        <family val="2"/>
      </rPr>
      <t xml:space="preserve"> </t>
    </r>
    <r>
      <rPr>
        <sz val="11"/>
        <color indexed="8"/>
        <rFont val="Calibri"/>
        <family val="2"/>
      </rPr>
      <t>Lista de Referência de Fundições (*) - Selecionar no menu suspenso.</t>
    </r>
    <r>
      <rPr>
        <sz val="11"/>
        <color indexed="8"/>
        <rFont val="Calibri"/>
        <family val="2"/>
      </rPr>
      <t xml:space="preserve">  </t>
    </r>
    <r>
      <rPr>
        <sz val="11"/>
        <color indexed="8"/>
        <rFont val="Calibri"/>
        <family val="2"/>
      </rPr>
      <t>Essa é a lista de fundições conhecidas na data de divulgação do modelo.</t>
    </r>
    <r>
      <rPr>
        <sz val="11"/>
        <color indexed="8"/>
        <rFont val="Calibri"/>
        <family val="2"/>
      </rPr>
      <t xml:space="preserve">  </t>
    </r>
    <r>
      <rPr>
        <sz val="11"/>
        <color indexed="8"/>
        <rFont val="Calibri"/>
        <family val="2"/>
      </rPr>
      <t>Se a fundição não estiver listada, selecione "Fundição não listada".</t>
    </r>
    <r>
      <rPr>
        <sz val="11"/>
        <color indexed="8"/>
        <rFont val="Calibri"/>
        <family val="2"/>
      </rPr>
      <t xml:space="preserve">  </t>
    </r>
    <r>
      <rPr>
        <sz val="11"/>
        <color indexed="8"/>
        <rFont val="Calibri"/>
        <family val="2"/>
      </rPr>
      <t>Isso permitirá inserir o nome da fundição na coluna D. Se não souber o nome ou local da fundição, selecione "Fundição ainda não identificada".</t>
    </r>
    <r>
      <rPr>
        <sz val="11"/>
        <color indexed="8"/>
        <rFont val="Calibri"/>
        <family val="2"/>
      </rPr>
      <t xml:space="preserve">  </t>
    </r>
    <r>
      <rPr>
        <sz val="11"/>
        <color indexed="8"/>
        <rFont val="Calibri"/>
        <family val="2"/>
      </rPr>
      <t>Nessa opção, as colunas D e E serão preenchidas automaticamente com "desconhecida".</t>
    </r>
    <r>
      <rPr>
        <sz val="11"/>
        <color indexed="8"/>
        <rFont val="Calibri"/>
        <family val="2"/>
      </rPr>
      <t xml:space="preserve">  </t>
    </r>
    <r>
      <rPr>
        <sz val="11"/>
        <color indexed="8"/>
        <rFont val="Calibri"/>
        <family val="2"/>
      </rPr>
      <t>Este campo é obrigatório.</t>
    </r>
  </si>
  <si>
    <r>
      <rPr>
        <sz val="11"/>
        <color indexed="8"/>
        <rFont val="Calibri"/>
        <family val="2"/>
      </rPr>
      <t>15.</t>
    </r>
    <r>
      <rPr>
        <sz val="11"/>
        <color indexed="8"/>
        <rFont val="Calibri"/>
        <family val="2"/>
      </rPr>
      <t xml:space="preserve"> </t>
    </r>
    <r>
      <rPr>
        <sz val="11"/>
        <color indexed="8"/>
        <rFont val="Calibri"/>
        <family val="2"/>
      </rPr>
      <t>Indica se a fundição obtém unicamente entradas para seu(s) processo(s) de fundição de fontes recicladas ou sucatas.</t>
    </r>
    <r>
      <rPr>
        <sz val="11"/>
        <color indexed="8"/>
        <rFont val="Calibri"/>
        <family val="2"/>
      </rPr>
      <t xml:space="preserve"> </t>
    </r>
    <r>
      <rPr>
        <sz val="11"/>
        <color indexed="8"/>
        <rFont val="Calibri"/>
        <family val="2"/>
      </rPr>
      <t>Esta pergunta é opcional.</t>
    </r>
    <r>
      <rPr>
        <sz val="11"/>
        <color indexed="8"/>
        <rFont val="Calibri"/>
        <family val="2"/>
      </rPr>
      <t xml:space="preserve">  </t>
    </r>
    <r>
      <rPr>
        <sz val="11"/>
        <color indexed="8"/>
        <rFont val="Calibri"/>
        <family val="2"/>
      </rPr>
      <t>As respostas aceitáveis a esta pergunta são:</t>
    </r>
    <r>
      <rPr>
        <sz val="11"/>
        <color indexed="8"/>
        <rFont val="Calibri"/>
        <family val="2"/>
      </rPr>
      <t xml:space="preserve">
</t>
    </r>
    <r>
      <rPr>
        <sz val="11"/>
        <color indexed="8"/>
        <rFont val="Calibri"/>
        <family val="2"/>
      </rPr>
      <t xml:space="preserve">
</t>
    </r>
    <r>
      <rPr>
        <sz val="11"/>
        <color indexed="8"/>
        <rFont val="Calibri"/>
        <family val="2"/>
      </rPr>
      <t>- Sim</t>
    </r>
    <r>
      <rPr>
        <sz val="11"/>
        <color indexed="8"/>
        <rFont val="Calibri"/>
        <family val="2"/>
      </rPr>
      <t xml:space="preserve">
</t>
    </r>
    <r>
      <rPr>
        <sz val="11"/>
        <color indexed="8"/>
        <rFont val="Calibri"/>
        <family val="2"/>
      </rPr>
      <t>- Não</t>
    </r>
    <r>
      <rPr>
        <sz val="11"/>
        <color indexed="8"/>
        <rFont val="Calibri"/>
        <family val="2"/>
      </rPr>
      <t xml:space="preserve">
</t>
    </r>
    <r>
      <rPr>
        <sz val="11"/>
        <color indexed="8"/>
        <rFont val="Calibri"/>
        <family val="2"/>
      </rPr>
      <t>- Desconhecido</t>
    </r>
  </si>
  <si>
    <r>
      <rPr>
        <sz val="11"/>
        <color indexed="8"/>
        <rFont val="Calibri"/>
        <family val="2"/>
      </rPr>
      <t>Campos obrigatórios estão marcados com um asterisco (*).</t>
    </r>
    <r>
      <rPr>
        <sz val="11"/>
        <color indexed="8"/>
        <rFont val="Calibri"/>
        <family val="2"/>
      </rPr>
      <t xml:space="preserve">  </t>
    </r>
    <r>
      <rPr>
        <sz val="11"/>
        <color indexed="8"/>
        <rFont val="Calibri"/>
        <family val="2"/>
      </rPr>
      <t>Consulte a guia “Instruções” para ver orientações sobre como responder a esta pergunta.</t>
    </r>
  </si>
  <si>
    <r>
      <rPr>
        <sz val="11"/>
        <color indexed="8"/>
        <rFont val="Calibri"/>
        <family val="2"/>
      </rPr>
      <t>1) Algum mineral de conflito foi intencionalmente acrescentado ou utilizado no(s) produto(s) ou no processo de produção? (*)</t>
    </r>
  </si>
  <si>
    <r>
      <rPr>
        <sz val="11"/>
        <color indexed="8"/>
        <rFont val="Calibri"/>
        <family val="2"/>
      </rPr>
      <t>I. A sua empresa precisa registrar uma divulgação anual de minerais de conflito na SEC?</t>
    </r>
  </si>
  <si>
    <r>
      <rPr>
        <sz val="11"/>
        <color indexed="8"/>
        <rFont val="Calibri"/>
        <family val="2"/>
      </rPr>
      <t>Acima de 90%</t>
    </r>
  </si>
  <si>
    <r>
      <rPr>
        <sz val="11"/>
        <color indexed="8"/>
        <rFont val="Calibri"/>
        <family val="2"/>
      </rPr>
      <t>Acima de 75%</t>
    </r>
  </si>
  <si>
    <r>
      <rPr>
        <sz val="11"/>
        <color indexed="8"/>
        <rFont val="Calibri"/>
        <family val="2"/>
      </rPr>
      <t>Acima de 50%</t>
    </r>
  </si>
  <si>
    <r>
      <rPr>
        <sz val="11"/>
        <color indexed="8"/>
        <rFont val="Calibri"/>
        <family val="2"/>
      </rPr>
      <t>50% ou menos</t>
    </r>
  </si>
  <si>
    <r>
      <rPr>
        <sz val="11"/>
        <color indexed="8"/>
        <rFont val="Calibri"/>
        <family val="2"/>
      </rPr>
      <t>Sim, em conformidade com o IPC-1755 [por exemplo, CMRT]</t>
    </r>
  </si>
  <si>
    <r>
      <rPr>
        <sz val="11"/>
        <color indexed="8"/>
        <rFont val="Calibri"/>
        <family val="2"/>
      </rPr>
      <t>Sim, usando outro formato (descrever)</t>
    </r>
  </si>
  <si>
    <r>
      <rPr>
        <sz val="7"/>
        <color indexed="8"/>
        <rFont val="Verdana"/>
        <family val="2"/>
      </rPr>
      <t xml:space="preserve"> </t>
    </r>
    <r>
      <rPr>
        <sz val="10"/>
        <color indexed="8"/>
        <rFont val="Verdana"/>
        <family val="2"/>
      </rPr>
      <t>Não</t>
    </r>
  </si>
  <si>
    <r>
      <rPr>
        <sz val="11"/>
        <color indexed="8"/>
        <rFont val="Calibri"/>
        <family val="2"/>
      </rPr>
      <t>Lista de Referência de Fundições (*)</t>
    </r>
  </si>
  <si>
    <r>
      <rPr>
        <sz val="11"/>
        <color indexed="8"/>
        <rFont val="Calibri"/>
        <family val="2"/>
      </rPr>
      <t>ID da Fundição</t>
    </r>
  </si>
  <si>
    <r>
      <rPr>
        <sz val="11"/>
        <color indexed="8"/>
        <rFont val="Calibri"/>
        <family val="2"/>
      </rPr>
      <t>Geben Sie bei jeder der sieben obligatorischen Fragen eine Antwort für jedes Metall an, indem Sie eine Auswahl aus dem Pull-down-Menü treffen. Die Fragen in diesem Abschnitt müssen für alle 3TG-Mineralien beantwortet werden.</t>
    </r>
    <r>
      <rPr>
        <sz val="11"/>
        <color indexed="8"/>
        <rFont val="Calibri"/>
        <family val="2"/>
      </rPr>
      <t xml:space="preserve"> </t>
    </r>
    <r>
      <rPr>
        <sz val="11"/>
        <color indexed="8"/>
        <rFont val="Calibri"/>
        <family val="2"/>
      </rPr>
      <t>Falls die Antwort auf Frage 1 für ein bestimmtes Metall positiv lautet, müssen die nachfolgenden Fragen für dieses Metall beantwortet werden und auch die folgenden Due-Diligence-Fragen (A bis I) bezüglich des allgemeinen Due-Diligence-Programms des Unternehmens müssen beantwortet werden.</t>
    </r>
  </si>
  <si>
    <r>
      <rPr>
        <sz val="11"/>
        <color indexed="8"/>
        <rFont val="Calibri"/>
        <family val="2"/>
      </rPr>
      <t>1.</t>
    </r>
    <r>
      <rPr>
        <sz val="11"/>
        <color indexed="8"/>
        <rFont val="Calibri"/>
        <family val="2"/>
      </rPr>
      <t xml:space="preserve"> </t>
    </r>
    <r>
      <rPr>
        <sz val="11"/>
        <color indexed="8"/>
        <rFont val="Calibri"/>
        <family val="2"/>
      </rPr>
      <t>Dies ist die erste von zwei Fragen, bei denen die Antwort zur Bestimmung verwendet wird, ob das 3TG-Mineral in den Umfang der Meldepflichten für Konfliktmineralien fällt.</t>
    </r>
    <r>
      <rPr>
        <sz val="11"/>
        <color indexed="8"/>
        <rFont val="Calibri"/>
        <family val="2"/>
      </rPr>
      <t xml:space="preserve">  </t>
    </r>
    <r>
      <rPr>
        <sz val="11"/>
        <color indexed="8"/>
        <rFont val="Calibri"/>
        <family val="2"/>
      </rPr>
      <t>Diese Frage orientiert sich an der Anleitung der SEC in den endgültigen Regeln betreffend die Bestimmung, ob ein 3TG-Mineral „notwendig für die Funktionalität oder Herstellung“ eines Produktes ist.</t>
    </r>
    <r>
      <rPr>
        <sz val="11"/>
        <color indexed="8"/>
        <rFont val="Calibri"/>
        <family val="2"/>
      </rPr>
      <t xml:space="preserve">   </t>
    </r>
    <r>
      <rPr>
        <sz val="11"/>
        <color indexed="8"/>
        <rFont val="Calibri"/>
        <family val="2"/>
      </rPr>
      <t>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t>
    </r>
    <r>
      <rPr>
        <sz val="11"/>
        <color indexed="8"/>
        <rFont val="Calibri"/>
        <family val="2"/>
      </rPr>
      <t xml:space="preserve">  </t>
    </r>
    <r>
      <rPr>
        <sz val="11"/>
        <color indexed="8"/>
        <rFont val="Calibri"/>
        <family val="2"/>
      </rPr>
      <t>Genauso geht die Anleitung davon aus, dass ein 3TG-Mineral für die Herstellung eines Produktes nicht notwendig ist, sofern es nicht absichtlich in den Fertigungsprozess dieses Produktes aufgenommen wurde.</t>
    </r>
    <r>
      <rPr>
        <sz val="11"/>
        <color indexed="8"/>
        <rFont val="Calibri"/>
        <family val="2"/>
      </rPr>
      <t xml:space="preserve"> </t>
    </r>
    <r>
      <rPr>
        <sz val="11"/>
        <color indexed="8"/>
        <rFont val="Calibri"/>
        <family val="2"/>
      </rPr>
      <t>Die Antwort auf diese Frage soll alle Kontaminantenrückstände oder natürlich vorkommenden Nebenprodukte, wie Zinn in Stahl, ausschließen.</t>
    </r>
    <r>
      <rPr>
        <sz val="11"/>
        <color indexed="8"/>
        <rFont val="Calibri"/>
        <family val="2"/>
      </rPr>
      <t xml:space="preserve">  </t>
    </r>
    <r>
      <rPr>
        <sz val="11"/>
        <color indexed="8"/>
        <rFont val="Calibri"/>
        <family val="2"/>
      </rPr>
      <t>Diese Frage muss für jedes 3TG-Mineral beantwortet werden.</t>
    </r>
    <r>
      <rPr>
        <sz val="11"/>
        <color indexed="8"/>
        <rFont val="Calibri"/>
        <family val="2"/>
      </rPr>
      <t xml:space="preserve">
</t>
    </r>
    <r>
      <rPr>
        <sz val="11"/>
        <color indexed="8"/>
        <rFont val="Calibri"/>
        <family val="2"/>
      </rPr>
      <t xml:space="preserve">
</t>
    </r>
    <r>
      <rPr>
        <sz val="11"/>
        <color indexed="8"/>
        <rFont val="Calibri"/>
        <family val="2"/>
      </rPr>
      <t>Diese Frage zielt darauf ab, ob irgendwelche Konfliktmaterialien als Rohmaterialien, Komponenten oder Zusatzstoffe in einem Produkt verwendet werden, das sie herstellen oder zu deren Herstellung Sie sich vertraglich verpflichten (einschließlich Rohmaterialien und Komponenten).</t>
    </r>
    <r>
      <rPr>
        <sz val="11"/>
        <color indexed="8"/>
        <rFont val="Calibri"/>
        <family val="2"/>
      </rPr>
      <t xml:space="preserve"> </t>
    </r>
    <r>
      <rPr>
        <sz val="11"/>
        <color indexed="8"/>
        <rFont val="Calibri"/>
        <family val="2"/>
      </rPr>
      <t>Unreinheiten bei Rohmaterialien, Komponenten, Zusatzstoffen, Schleifmitteln und Schneidewerkzeugen liegen außerhalb des Umfangs der Umfrage.</t>
    </r>
    <r>
      <rPr>
        <sz val="11"/>
        <color indexed="8"/>
        <rFont val="Calibri"/>
        <family val="2"/>
      </rPr>
      <t xml:space="preserve">
</t>
    </r>
    <r>
      <rPr>
        <sz val="11"/>
        <color indexed="8"/>
        <rFont val="Calibri"/>
        <family val="2"/>
      </rPr>
      <t xml:space="preserve">
</t>
    </r>
    <r>
      <rPr>
        <sz val="11"/>
        <color indexed="8"/>
        <rFont val="Calibri"/>
        <family val="2"/>
      </rPr>
      <t>Diese Frage muss für jedes 3TG-Mineral beantwortet werden.</t>
    </r>
    <r>
      <rPr>
        <sz val="11"/>
        <color indexed="8"/>
        <rFont val="Calibri"/>
        <family val="2"/>
      </rPr>
      <t xml:space="preserve"> </t>
    </r>
    <r>
      <rPr>
        <sz val="11"/>
        <color indexed="8"/>
        <rFont val="Calibri"/>
        <family val="2"/>
      </rPr>
      <t>Gültige Antworten auf diese Frage sind entweder „Ja“ oder „Nein“.</t>
    </r>
    <r>
      <rPr>
        <sz val="11"/>
        <color indexed="8"/>
        <rFont val="Calibri"/>
        <family val="2"/>
      </rPr>
      <t xml:space="preserve"> </t>
    </r>
    <r>
      <rPr>
        <sz val="11"/>
        <color indexed="8"/>
        <rFont val="Calibri"/>
        <family val="2"/>
      </rPr>
      <t>Diese Frage muss beantwortet werden.</t>
    </r>
  </si>
  <si>
    <r>
      <rPr>
        <sz val="11"/>
        <color indexed="8"/>
        <rFont val="Calibri"/>
        <family val="2"/>
      </rPr>
      <t>2.</t>
    </r>
    <r>
      <rPr>
        <sz val="11"/>
        <color indexed="8"/>
        <rFont val="Calibri"/>
        <family val="2"/>
      </rPr>
      <t xml:space="preserve"> </t>
    </r>
    <r>
      <rPr>
        <sz val="11"/>
        <color indexed="8"/>
        <rFont val="Calibri"/>
        <family val="2"/>
      </rPr>
      <t>Diese Frage muss für jedes 3TG-Mineral beantwortet werden. Die Antwort auf Frage 1 ist „Ja“.</t>
    </r>
    <r>
      <rPr>
        <sz val="11"/>
        <color indexed="8"/>
        <rFont val="Calibri"/>
        <family val="2"/>
      </rPr>
      <t xml:space="preserve"> </t>
    </r>
    <r>
      <rPr>
        <sz val="11"/>
        <color indexed="8"/>
        <rFont val="Calibri"/>
        <family val="2"/>
      </rPr>
      <t>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t>
    </r>
    <r>
      <rPr>
        <sz val="11"/>
        <color indexed="8"/>
        <rFont val="Calibri"/>
        <family val="2"/>
      </rPr>
      <t xml:space="preserve">  </t>
    </r>
    <r>
      <rPr>
        <sz val="11"/>
        <color indexed="8"/>
        <rFont val="Calibri"/>
        <family val="2"/>
      </rPr>
      <t>Diese Frage ist abhängig von der Frage und der Antwort zu Frage 1.</t>
    </r>
    <r>
      <rPr>
        <sz val="11"/>
        <color indexed="8"/>
        <rFont val="Calibri"/>
        <family val="2"/>
      </rPr>
      <t xml:space="preserve"> </t>
    </r>
    <r>
      <rPr>
        <sz val="11"/>
        <color indexed="8"/>
        <rFont val="Calibri"/>
        <family val="2"/>
      </rPr>
      <t>Diese Frage soll diejenigen 3TG-Mineralien identifizieren, die absichtlich im Herstellungsprozess eines Produktes enthalten sind oder verwendet werden, wobei eine bestimmte Menge von 3TG-Mineralien in dem Endprodukt zurückbleibt.</t>
    </r>
    <r>
      <rPr>
        <sz val="11"/>
        <color indexed="8"/>
        <rFont val="Calibri"/>
        <family val="2"/>
      </rPr>
      <t xml:space="preserve">  </t>
    </r>
    <r>
      <rPr>
        <sz val="11"/>
        <color indexed="8"/>
        <rFont val="Calibri"/>
        <family val="2"/>
      </rPr>
      <t>Dies beinhaltet 3TG-Mineralien, die möglicherweise nicht absichtlich Bestandteile des Endproduktes werden und die möglicherweise auch nicht für die Funktionalität des Produktes notwendig, sondern nur als Rückstände des Herstellungsprozesses vorhanden sind.</t>
    </r>
    <r>
      <rPr>
        <sz val="11"/>
        <color indexed="8"/>
        <rFont val="Calibri"/>
        <family val="2"/>
      </rPr>
      <t xml:space="preserve">  </t>
    </r>
    <r>
      <rPr>
        <sz val="11"/>
        <color indexed="8"/>
        <rFont val="Calibri"/>
        <family val="2"/>
      </rPr>
      <t>In vielen Fällen wird der Hersteller versucht haben, die 3TG-Mineralien zu entfernen oder den Verbrauch derselben während des Herstellungsprozesses zu ermöglichen, jedoch bleibt eine bestimmte Menge der 3TG-Mineralien zurück.</t>
    </r>
    <r>
      <rPr>
        <sz val="11"/>
        <color indexed="8"/>
        <rFont val="Calibri"/>
        <family val="2"/>
      </rPr>
      <t xml:space="preserve">  </t>
    </r>
    <r>
      <rPr>
        <sz val="11"/>
        <color indexed="8"/>
        <rFont val="Calibri"/>
        <family val="2"/>
      </rPr>
      <t>Sollte das 3TG-Mineral, welches in den Fertigungsprozess aufgenommen wurde, vollständig entfernt werden, sodass am Ende des Prozesses keine 3TG-Rückstände mehr vorliegen, wäre die Antwort auf diese Frage „Nein“.</t>
    </r>
    <r>
      <rPr>
        <sz val="11"/>
        <color indexed="8"/>
        <rFont val="Calibri"/>
        <family val="2"/>
      </rPr>
      <t xml:space="preserve">
</t>
    </r>
    <r>
      <rPr>
        <sz val="11"/>
        <color indexed="8"/>
        <rFont val="Calibri"/>
        <family val="2"/>
      </rPr>
      <t xml:space="preserve">
</t>
    </r>
    <r>
      <rPr>
        <sz val="11"/>
        <color indexed="8"/>
        <rFont val="Calibri"/>
        <family val="2"/>
      </rPr>
      <t>Diese Frage muss für jedes 3TG-Mineral beantwortet werden.</t>
    </r>
    <r>
      <rPr>
        <sz val="11"/>
        <color indexed="8"/>
        <rFont val="Calibri"/>
        <family val="2"/>
      </rPr>
      <t xml:space="preserve"> </t>
    </r>
    <r>
      <rPr>
        <sz val="11"/>
        <color indexed="8"/>
        <rFont val="Calibri"/>
        <family val="2"/>
      </rPr>
      <t>Gültige Antworten auf diese Frage sind entweder „Ja“ oder „Nein“.</t>
    </r>
    <r>
      <rPr>
        <sz val="11"/>
        <color indexed="8"/>
        <rFont val="Calibri"/>
        <family val="2"/>
      </rPr>
      <t xml:space="preserve"> </t>
    </r>
    <r>
      <rPr>
        <sz val="11"/>
        <color indexed="8"/>
        <rFont val="Calibri"/>
        <family val="2"/>
      </rPr>
      <t>Diese Frage muss beantwortet werden.</t>
    </r>
    <r>
      <rPr>
        <sz val="11"/>
        <color indexed="8"/>
        <rFont val="Calibri"/>
        <family val="2"/>
      </rPr>
      <t xml:space="preserve"> </t>
    </r>
  </si>
  <si>
    <r>
      <rPr>
        <sz val="11"/>
        <color indexed="8"/>
        <rFont val="Calibri"/>
        <family val="2"/>
      </rPr>
      <t>A. Diese Erklärung dient der Bestimmung, ob ein Unternehmen über eine Beschaffungsrichtlinie für Konfliktmineralien verfügt.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</si>
  <si>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B. Diese Erklärung dient der Bestimmung, ob die Beschaffungsrichtlinie für Konfliktmineralien eines Unternehmens auf dessen Website verfügbar ist.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Bei „Ja“ sollte der Benutzer die URL im Frage/Kommentar-Feld angeben.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</si>
  <si>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C. Diese Frage dient der Bestimmung, ob es für ein Unternehmen erforderlich ist, dass seine direkten Lieferanten DRC-konfliktfrei sind.</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Die Definition von „DRC-konfliktfrei“ finden Sie auf dem Definitionen-Arbeitsblatt.</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</si>
  <si>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D. Diese Erklärung dient der Bestimmung, ob ein Unternehmen verlangt, dass seine direkten Lieferanten 3TG-Mineralien aus bestätigt konfliktfreien Schmelzöfen beschaffen.</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</si>
  <si>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F. Diese Frage dient der Bestimmung, ob ein Unternehmen von seinen Lieferanten verlangt, eine Erklärung zu Konfliktmineralien auszufüllen.</t>
    </r>
    <r>
      <rPr>
        <sz val="11"/>
        <color indexed="8"/>
        <rFont val="Calibri"/>
        <family val="2"/>
      </rPr>
      <t xml:space="preserve"> </t>
    </r>
    <r>
      <rPr>
        <sz val="11"/>
        <color indexed="8"/>
        <rFont val="Calibri"/>
        <family val="2"/>
      </rPr>
      <t>Akzeptierte Antworten sind unten aufgeführt; in einigen Fällen können zusätzliche Erklärungen notwendig sein, um das Format der Informationserhebung anzugeben.</t>
    </r>
    <r>
      <rPr>
        <sz val="11"/>
        <color indexed="8"/>
        <rFont val="Calibri"/>
        <family val="2"/>
      </rPr>
      <t xml:space="preserve"> </t>
    </r>
    <r>
      <rPr>
        <sz val="11"/>
        <color indexed="8"/>
        <rFont val="Calibri"/>
        <family val="2"/>
      </rPr>
      <t>Falls die Antwort „Ja“ lautet und ein anderes Format verwendet wird, sollte der Benutzer eine Beschreibung im Frage/Kommentar-Feld hinterlassen.</t>
    </r>
    <r>
      <rPr>
        <sz val="11"/>
        <color indexed="8"/>
        <rFont val="Calibri"/>
        <family val="2"/>
      </rPr>
      <t xml:space="preserve">  </t>
    </r>
    <r>
      <rPr>
        <sz val="11"/>
        <color indexed="8"/>
        <rFont val="Calibri"/>
        <family val="2"/>
      </rPr>
      <t>Erlaubte Antworten auf diese Frage sind:</t>
    </r>
    <r>
      <rPr>
        <sz val="11"/>
        <color indexed="8"/>
        <rFont val="Calibri"/>
        <family val="2"/>
      </rPr>
      <t xml:space="preserve">
</t>
    </r>
    <r>
      <rPr>
        <sz val="11"/>
        <color indexed="8"/>
        <rFont val="Calibri"/>
        <family val="2"/>
      </rPr>
      <t xml:space="preserve">
</t>
    </r>
    <r>
      <rPr>
        <sz val="11"/>
        <color indexed="8"/>
        <rFont val="Calibri"/>
        <family val="2"/>
      </rPr>
      <t>- Ja, konform mit IPC-1755 [z. B. CMRT]</t>
    </r>
    <r>
      <rPr>
        <sz val="11"/>
        <color indexed="8"/>
        <rFont val="Calibri"/>
        <family val="2"/>
      </rPr>
      <t xml:space="preserve">
</t>
    </r>
    <r>
      <rPr>
        <sz val="11"/>
        <color indexed="8"/>
        <rFont val="Calibri"/>
        <family val="2"/>
      </rPr>
      <t>- Ja, unter Verwendung eines anderen Formats (bitte beschreiben)</t>
    </r>
    <r>
      <rPr>
        <sz val="11"/>
        <color indexed="8"/>
        <rFont val="Calibri"/>
        <family val="2"/>
      </rPr>
      <t xml:space="preserve">
</t>
    </r>
    <r>
      <rPr>
        <sz val="11"/>
        <color indexed="8"/>
        <rFont val="Calibri"/>
        <family val="2"/>
      </rPr>
      <t>- Nein</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</si>
  <si>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G. Bitte antworten Sie mit „Ja“ oder „Nein“.</t>
    </r>
    <r>
      <rPr>
        <sz val="11"/>
        <color indexed="8"/>
        <rFont val="Calibri"/>
        <family val="2"/>
      </rPr>
      <t xml:space="preserve">  </t>
    </r>
    <r>
      <rPr>
        <sz val="11"/>
        <color indexed="8"/>
        <rFont val="Calibri"/>
        <family val="2"/>
      </rPr>
      <t>Im Kommentarfeld können Sie weitere Informationen zu Ihrem Ansatz bereitstellen.</t>
    </r>
    <r>
      <rPr>
        <sz val="11"/>
        <color indexed="8"/>
        <rFont val="Calibri"/>
        <family val="2"/>
      </rPr>
      <t xml:space="preserve"> </t>
    </r>
    <r>
      <rPr>
        <sz val="11"/>
        <color indexed="8"/>
        <rFont val="Calibri"/>
        <family val="2"/>
      </rPr>
      <t>Beispiele sind:</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„Drittpartei-Prüfung“ – von einer unabhängigen Drittpartei durchgeführte Prüfung Ihrer Lieferanten direkt vor Ort.</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„Nur Dokumentenprüfung“ – eine Prüfung der vom Lieferanten eingereichten Aufzeichnungen und Dokumente, durchgeführt von einer unabhängigen Drittpartei oder Ihrem Unternehmenspersonal.</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„Interne Prüfung“ – von Ihrem Unternehmenspersonal durchgeführte Prüfung Ihrer Lieferanten direkt vor Ort.</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</si>
  <si>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H. Diese Frage dient der Bestimmung, ob das Prüfungsverfahren eines Unternehmens ein Abhilfemaßnahmen-Management umfasst.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Diese Frage muss beantwortet werden.</t>
    </r>
  </si>
  <si>
    <r>
      <rPr>
        <sz val="11"/>
        <color indexed="8"/>
        <rFont val="Calibri"/>
        <family val="2"/>
      </rPr>
      <t>I. Diese Frage dient der Bestimmung, ob ein Unternehmen in den Geltungsbereich der SEC-Regel fällt.</t>
    </r>
    <r>
      <rPr>
        <sz val="11"/>
        <color indexed="8"/>
        <rFont val="Calibri"/>
        <family val="2"/>
      </rPr>
      <t xml:space="preserve"> </t>
    </r>
    <r>
      <rPr>
        <sz val="11"/>
        <color indexed="8"/>
        <rFont val="Calibri"/>
        <family val="2"/>
      </rPr>
      <t>Die Antwort auf diese Frage muss „Ja“ oder „Nein“ lauten.</t>
    </r>
    <r>
      <rPr>
        <sz val="11"/>
        <color indexed="8"/>
        <rFont val="Calibri"/>
        <family val="2"/>
      </rPr>
      <t xml:space="preserve"> </t>
    </r>
    <r>
      <rPr>
        <sz val="11"/>
        <color indexed="8"/>
        <rFont val="Calibri"/>
        <family val="2"/>
      </rPr>
      <t>Anmerkungen sollten in einem Frage/Kommentar-Feld festgehalten werden.</t>
    </r>
    <r>
      <rPr>
        <sz val="11"/>
        <color indexed="8"/>
        <rFont val="Calibri"/>
        <family val="2"/>
      </rPr>
      <t xml:space="preserve"> </t>
    </r>
    <r>
      <rPr>
        <sz val="11"/>
        <color indexed="8"/>
        <rFont val="Calibri"/>
        <family val="2"/>
      </rPr>
      <t>Diese Frage muss beantwortet werden.</t>
    </r>
    <r>
      <rPr>
        <sz val="11"/>
        <color indexed="8"/>
        <rFont val="Calibri"/>
        <family val="2"/>
      </rPr>
      <t xml:space="preserve"> </t>
    </r>
    <r>
      <rPr>
        <sz val="11"/>
        <color indexed="8"/>
        <rFont val="Calibri"/>
        <family val="2"/>
      </rPr>
      <t>Wenden Sie sich für weitere Informationen an www.sec.gov.</t>
    </r>
  </si>
  <si>
    <r>
      <rPr>
        <sz val="11"/>
        <color indexed="8"/>
        <rFont val="Calibri"/>
        <family val="2"/>
      </rPr>
      <t>3.</t>
    </r>
    <r>
      <rPr>
        <sz val="11"/>
        <color indexed="8"/>
        <rFont val="Calibri"/>
        <family val="2"/>
      </rPr>
      <t xml:space="preserve"> </t>
    </r>
    <r>
      <rPr>
        <sz val="11"/>
        <color indexed="8"/>
        <rFont val="Calibri"/>
        <family val="2"/>
      </rPr>
      <t>Schmelzofensuche (*) – Aus Drop-down-Menü auswählen.</t>
    </r>
    <r>
      <rPr>
        <sz val="11"/>
        <color indexed="8"/>
        <rFont val="Calibri"/>
        <family val="2"/>
      </rPr>
      <t xml:space="preserve">  </t>
    </r>
    <r>
      <rPr>
        <sz val="11"/>
        <color indexed="8"/>
        <rFont val="Calibri"/>
        <family val="2"/>
      </rPr>
      <t>Das ist die Liste der bekannten Schmelzöfen zum Veröffentlichungsdatum der Vorlage.</t>
    </r>
    <r>
      <rPr>
        <sz val="11"/>
        <color indexed="8"/>
        <rFont val="Calibri"/>
        <family val="2"/>
      </rPr>
      <t xml:space="preserve">  </t>
    </r>
    <r>
      <rPr>
        <sz val="11"/>
        <color indexed="8"/>
        <rFont val="Calibri"/>
        <family val="2"/>
      </rPr>
      <t>Falls der Schmelzofen nicht auf der Liste ist, wählen Sie „Schmelzofen nicht aufgeführt“ aus.</t>
    </r>
    <r>
      <rPr>
        <sz val="11"/>
        <color indexed="8"/>
        <rFont val="Calibri"/>
        <family val="2"/>
      </rPr>
      <t xml:space="preserve">  </t>
    </r>
    <r>
      <rPr>
        <sz val="11"/>
        <color indexed="8"/>
        <rFont val="Calibri"/>
        <family val="2"/>
      </rPr>
      <t>Dies erlaubt Ihnen, den Namen des Schmelzofens in Spalte D einzugeben. Falls Sie den Namen oder den Standort des Schmelzofens nicht kennen, wählen Sie „Schmelzofen noch nicht identifiziert“ aus.</t>
    </r>
    <r>
      <rPr>
        <sz val="11"/>
        <color indexed="8"/>
        <rFont val="Calibri"/>
        <family val="2"/>
      </rPr>
      <t xml:space="preserve">  </t>
    </r>
    <r>
      <rPr>
        <sz val="11"/>
        <color indexed="8"/>
        <rFont val="Calibri"/>
        <family val="2"/>
      </rPr>
      <t>Für diese Option füllen sich die Spalten D und E automatisch z. B. zu „unbekannt“ aus.</t>
    </r>
    <r>
      <rPr>
        <sz val="11"/>
        <color indexed="8"/>
        <rFont val="Calibri"/>
        <family val="2"/>
      </rPr>
      <t xml:space="preserve">  </t>
    </r>
    <r>
      <rPr>
        <sz val="11"/>
        <color indexed="8"/>
        <rFont val="Calibri"/>
        <family val="2"/>
      </rPr>
      <t>Dieses Feld muss ausgefüllt werden.</t>
    </r>
  </si>
  <si>
    <r>
      <rPr>
        <sz val="11"/>
        <color indexed="8"/>
        <rFont val="Calibri"/>
        <family val="2"/>
      </rPr>
      <t>15.</t>
    </r>
    <r>
      <rPr>
        <sz val="11"/>
        <color indexed="8"/>
        <rFont val="Calibri"/>
        <family val="2"/>
      </rPr>
      <t xml:space="preserve"> </t>
    </r>
    <r>
      <rPr>
        <sz val="11"/>
        <color indexed="8"/>
        <rFont val="Calibri"/>
        <family val="2"/>
      </rPr>
      <t>Zeigt an, ob der Schmelzofen seine Materialien für seine(n) Schmelzprozess(e) ausschließlich aus Recycling oder Schrott bezieht.</t>
    </r>
    <r>
      <rPr>
        <sz val="11"/>
        <color indexed="8"/>
        <rFont val="Calibri"/>
        <family val="2"/>
      </rPr>
      <t xml:space="preserve"> </t>
    </r>
    <r>
      <rPr>
        <sz val="11"/>
        <color indexed="8"/>
        <rFont val="Calibri"/>
        <family val="2"/>
      </rPr>
      <t>Diese Frage ist optional.</t>
    </r>
    <r>
      <rPr>
        <sz val="11"/>
        <color indexed="8"/>
        <rFont val="Calibri"/>
        <family val="2"/>
      </rPr>
      <t xml:space="preserve">  </t>
    </r>
    <r>
      <rPr>
        <sz val="11"/>
        <color indexed="8"/>
        <rFont val="Calibri"/>
        <family val="2"/>
      </rPr>
      <t>Erlaubte Antworten auf diese Frage sind:</t>
    </r>
    <r>
      <rPr>
        <sz val="11"/>
        <color indexed="8"/>
        <rFont val="Calibri"/>
        <family val="2"/>
      </rPr>
      <t xml:space="preserve">
</t>
    </r>
    <r>
      <rPr>
        <sz val="11"/>
        <color indexed="8"/>
        <rFont val="Calibri"/>
        <family val="2"/>
      </rPr>
      <t xml:space="preserve">
</t>
    </r>
    <r>
      <rPr>
        <sz val="11"/>
        <color indexed="8"/>
        <rFont val="Calibri"/>
        <family val="2"/>
      </rPr>
      <t>- Ja</t>
    </r>
    <r>
      <rPr>
        <sz val="11"/>
        <color indexed="8"/>
        <rFont val="Calibri"/>
        <family val="2"/>
      </rPr>
      <t xml:space="preserve">
</t>
    </r>
    <r>
      <rPr>
        <sz val="11"/>
        <color indexed="8"/>
        <rFont val="Calibri"/>
        <family val="2"/>
      </rPr>
      <t>- Nein</t>
    </r>
    <r>
      <rPr>
        <sz val="11"/>
        <color indexed="8"/>
        <rFont val="Calibri"/>
        <family val="2"/>
      </rPr>
      <t xml:space="preserve">
</t>
    </r>
    <r>
      <rPr>
        <sz val="11"/>
        <color indexed="8"/>
        <rFont val="Calibri"/>
        <family val="2"/>
      </rPr>
      <t>- Unbekannt</t>
    </r>
  </si>
  <si>
    <r>
      <rPr>
        <sz val="11"/>
        <color indexed="8"/>
        <rFont val="Calibri"/>
        <family val="2"/>
      </rPr>
      <t>Pflichtfelder sind mit einem Sternchen (*) gekennzeichnet.</t>
    </r>
    <r>
      <rPr>
        <sz val="11"/>
        <color indexed="8"/>
        <rFont val="Calibri"/>
        <family val="2"/>
      </rPr>
      <t xml:space="preserve">  </t>
    </r>
    <r>
      <rPr>
        <sz val="11"/>
        <color indexed="8"/>
        <rFont val="Calibri"/>
        <family val="2"/>
      </rPr>
      <t>Im Tab „Instruktionen“ finden Sie eine Anleitung zur Beantwortung aller Fragen.</t>
    </r>
  </si>
  <si>
    <r>
      <rPr>
        <sz val="11"/>
        <color indexed="8"/>
        <rFont val="Calibri"/>
        <family val="2"/>
      </rPr>
      <t>1) Wird absichtlich ein 3TG-Mineral im Herstellungsprozess verwendet oder in das/die Produkt(e) aufgenommen? (*)</t>
    </r>
  </si>
  <si>
    <r>
      <rPr>
        <sz val="11"/>
        <color indexed="8"/>
        <rFont val="Calibri"/>
        <family val="2"/>
      </rPr>
      <t>I. Ist Ihr Unternehmen zu einer jährlichen Offenlegung der Konfliktmineralien gegenüber der SEC verpflichtet?</t>
    </r>
  </si>
  <si>
    <r>
      <rPr>
        <sz val="11"/>
        <color indexed="8"/>
        <rFont val="Calibri"/>
        <family val="2"/>
      </rPr>
      <t>Größer als 90 %</t>
    </r>
  </si>
  <si>
    <r>
      <rPr>
        <sz val="11"/>
        <color indexed="8"/>
        <rFont val="Calibri"/>
        <family val="2"/>
      </rPr>
      <t>Größer als 75 %</t>
    </r>
  </si>
  <si>
    <r>
      <rPr>
        <sz val="11"/>
        <color indexed="8"/>
        <rFont val="Calibri"/>
        <family val="2"/>
      </rPr>
      <t>Größer als 50 %</t>
    </r>
  </si>
  <si>
    <r>
      <rPr>
        <sz val="11"/>
        <color indexed="8"/>
        <rFont val="Calibri"/>
        <family val="2"/>
      </rPr>
      <t>50 % oder weniger</t>
    </r>
  </si>
  <si>
    <r>
      <rPr>
        <sz val="11"/>
        <color indexed="8"/>
        <rFont val="Calibri"/>
        <family val="2"/>
      </rPr>
      <t>Ja, konform mit IPC-1755 [z. B. CMRT]</t>
    </r>
  </si>
  <si>
    <r>
      <rPr>
        <sz val="11"/>
        <color indexed="8"/>
        <rFont val="Calibri"/>
        <family val="2"/>
      </rPr>
      <t>Ja, unter Verwendung eines anderen Formats (bitte beschreiben)</t>
    </r>
  </si>
  <si>
    <r>
      <rPr>
        <sz val="7"/>
        <color indexed="8"/>
        <rFont val="Verdana"/>
        <family val="2"/>
      </rPr>
      <t xml:space="preserve"> </t>
    </r>
    <r>
      <rPr>
        <sz val="10"/>
        <color indexed="8"/>
        <rFont val="Verdana"/>
        <family val="2"/>
      </rPr>
      <t>Nein</t>
    </r>
  </si>
  <si>
    <r>
      <rPr>
        <sz val="11"/>
        <color indexed="8"/>
        <rFont val="Calibri"/>
        <family val="2"/>
      </rPr>
      <t>Schmelzofensuche (*)</t>
    </r>
  </si>
  <si>
    <r>
      <rPr>
        <sz val="11"/>
        <color indexed="8"/>
        <rFont val="Calibri"/>
        <family val="2"/>
      </rPr>
      <t>Schmelzofen-ID</t>
    </r>
  </si>
  <si>
    <t>Sì, in conformità con IPC-1755 [e.g., CMRT]</t>
  </si>
  <si>
    <t>Sì, utilizzando un altro formato (descrivere)</t>
  </si>
  <si>
    <r>
      <rPr>
        <sz val="11"/>
        <color indexed="8"/>
        <rFont val="Calibri"/>
        <family val="2"/>
      </rPr>
      <t>Zorunlu yedi sorunun her birinde, açılır menü seçimlerini kullanarak her bir metal için bir yanıt verin. Bu bölümdeki sorular tüm 3TG'ler için doldurulmalıdır.</t>
    </r>
    <r>
      <rPr>
        <sz val="11"/>
        <color indexed="8"/>
        <rFont val="Calibri"/>
        <family val="2"/>
      </rPr>
      <t xml:space="preserve"> </t>
    </r>
    <r>
      <rPr>
        <sz val="11"/>
        <color indexed="8"/>
        <rFont val="Calibri"/>
        <family val="2"/>
      </rPr>
      <t>Bir metal ile ilgili olarak soru 1'e olumlu yanıt verilmişse, bu metal için daha sonraki soruların ve şirketin genel durum tespiti programı hakkındaki soruların (A ile I arası) da yanıtlanması gerekmektedir.</t>
    </r>
  </si>
  <si>
    <r>
      <rPr>
        <sz val="11"/>
        <color indexed="8"/>
        <rFont val="Calibri"/>
        <family val="2"/>
      </rPr>
      <t>F. Bu soru bir şirketin tedarikçilerinden ihtilaf konusu maden beyanı doldurmalarını isteyip istemediğini tespit etmeyi amaçlamaktadır.</t>
    </r>
    <r>
      <rPr>
        <sz val="11"/>
        <color indexed="8"/>
        <rFont val="Calibri"/>
        <family val="2"/>
      </rPr>
      <t xml:space="preserve"> </t>
    </r>
    <r>
      <rPr>
        <sz val="11"/>
        <color indexed="8"/>
        <rFont val="Calibri"/>
        <family val="2"/>
      </rPr>
      <t>Kabul edilebilir olan yanıtlar aşağıda listelenmiştir, belirli durumlarda bir açıklama (bilgi toplama biçimini açıklama gibi) gerekebilir.</t>
    </r>
    <r>
      <rPr>
        <sz val="11"/>
        <color indexed="8"/>
        <rFont val="Calibri"/>
        <family val="2"/>
      </rPr>
      <t xml:space="preserve"> </t>
    </r>
    <r>
      <rPr>
        <sz val="11"/>
        <color indexed="8"/>
        <rFont val="Calibri"/>
        <family val="2"/>
      </rPr>
      <t>Yanıt, Evet ise kullanıcı diğer biçimi kullanarak açıklama kısmında bir yorumda bulunmalıdır.</t>
    </r>
    <r>
      <rPr>
        <sz val="11"/>
        <color indexed="8"/>
        <rFont val="Calibri"/>
        <family val="2"/>
      </rPr>
      <t xml:space="preserve">  </t>
    </r>
    <r>
      <rPr>
        <sz val="11"/>
        <color indexed="8"/>
        <rFont val="Calibri"/>
        <family val="2"/>
      </rPr>
      <t>Bu soruya aşağıdaki şekillerde yanıt verilebilir:</t>
    </r>
    <r>
      <rPr>
        <sz val="11"/>
        <color indexed="8"/>
        <rFont val="Calibri"/>
        <family val="2"/>
      </rPr>
      <t xml:space="preserve">
</t>
    </r>
    <r>
      <rPr>
        <sz val="11"/>
        <color indexed="8"/>
        <rFont val="Calibri"/>
        <family val="2"/>
      </rPr>
      <t xml:space="preserve">
</t>
    </r>
    <r>
      <rPr>
        <sz val="11"/>
        <color indexed="8"/>
        <rFont val="Calibri"/>
        <family val="2"/>
      </rPr>
      <t>- Evet, IPC-1755 [ör, CMRT] standardına uygun olarak</t>
    </r>
    <r>
      <rPr>
        <sz val="11"/>
        <color indexed="8"/>
        <rFont val="Calibri"/>
        <family val="2"/>
      </rPr>
      <t xml:space="preserve">
</t>
    </r>
    <r>
      <rPr>
        <sz val="11"/>
        <color indexed="8"/>
        <rFont val="Calibri"/>
        <family val="2"/>
      </rPr>
      <t>- Evet, diğer biçimi kullanarak (açıklayın)</t>
    </r>
    <r>
      <rPr>
        <sz val="11"/>
        <color indexed="8"/>
        <rFont val="Calibri"/>
        <family val="2"/>
      </rPr>
      <t xml:space="preserve">
</t>
    </r>
    <r>
      <rPr>
        <sz val="11"/>
        <color indexed="8"/>
        <rFont val="Calibri"/>
        <family val="2"/>
      </rPr>
      <t>- Hayır</t>
    </r>
    <r>
      <rPr>
        <sz val="11"/>
        <color indexed="8"/>
        <rFont val="Calibri"/>
        <family val="2"/>
      </rPr>
      <t xml:space="preserve">
</t>
    </r>
    <r>
      <rPr>
        <sz val="11"/>
        <color indexed="8"/>
        <rFont val="Calibri"/>
        <family val="2"/>
      </rPr>
      <t xml:space="preserve">
</t>
    </r>
    <r>
      <rPr>
        <sz val="11"/>
        <color indexed="8"/>
        <rFont val="Calibri"/>
        <family val="2"/>
      </rPr>
      <t>Bu soru zorunludur.</t>
    </r>
  </si>
  <si>
    <r>
      <rPr>
        <sz val="11"/>
        <color indexed="8"/>
        <rFont val="Calibri"/>
        <family val="2"/>
      </rPr>
      <t>G. Lütfen "Evet" veya "Hayır" şeklinde yanıt verin.</t>
    </r>
    <r>
      <rPr>
        <sz val="11"/>
        <color indexed="8"/>
        <rFont val="Calibri"/>
        <family val="2"/>
      </rPr>
      <t xml:space="preserve">  </t>
    </r>
    <r>
      <rPr>
        <sz val="11"/>
        <color indexed="8"/>
        <rFont val="Calibri"/>
        <family val="2"/>
      </rPr>
      <t>Açıklamalar bölümünde, yaklaşımınız ile ilgili ilave bilgiler girebilirsiniz.</t>
    </r>
    <r>
      <rPr>
        <sz val="11"/>
        <color indexed="8"/>
        <rFont val="Calibri"/>
        <family val="2"/>
      </rPr>
      <t xml:space="preserve"> </t>
    </r>
    <r>
      <rPr>
        <sz val="11"/>
        <color indexed="8"/>
        <rFont val="Calibri"/>
        <family val="2"/>
      </rPr>
      <t>Örnekler şunları içerebilir:</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"3. kişi denetimleri" - bağımsız üçüncü kişiler tarafından gerçekleştirilen tesis içi denetimler.</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"Yalnızca belgelendirme değerlendirmesi" - tedarikçinin verdiği kayıtların ve bağımsız üçüncü kişiler veya şirket personeliniz tarafından hazırlanan belgelerin değerlendirilmesi.</t>
    </r>
    <r>
      <rPr>
        <sz val="11"/>
        <color indexed="8"/>
        <rFont val="Calibri"/>
        <family val="2"/>
      </rPr>
      <t xml:space="preserve">   </t>
    </r>
    <r>
      <rPr>
        <sz val="11"/>
        <color indexed="8"/>
        <rFont val="Calibri"/>
        <family val="2"/>
      </rPr>
      <t xml:space="preserve">
</t>
    </r>
    <r>
      <rPr>
        <sz val="11"/>
        <color indexed="8"/>
        <rFont val="Calibri"/>
        <family val="2"/>
      </rPr>
      <t xml:space="preserve"> </t>
    </r>
    <r>
      <rPr>
        <sz val="11"/>
        <color indexed="8"/>
        <rFont val="Calibri"/>
        <family val="2"/>
      </rPr>
      <t>"Kurum içi denetim" - şirket personelinizin tedarikçileriniz üzerinde yerinde gerçekleştirdiği denetimler.</t>
    </r>
    <r>
      <rPr>
        <sz val="11"/>
        <color indexed="8"/>
        <rFont val="Calibri"/>
        <family val="2"/>
      </rPr>
      <t xml:space="preserve">
</t>
    </r>
    <r>
      <rPr>
        <sz val="11"/>
        <color indexed="8"/>
        <rFont val="Calibri"/>
        <family val="2"/>
      </rPr>
      <t xml:space="preserve">
</t>
    </r>
    <r>
      <rPr>
        <sz val="11"/>
        <color indexed="8"/>
        <rFont val="Calibri"/>
        <family val="2"/>
      </rPr>
      <t>Bu soru zorunludur.</t>
    </r>
  </si>
  <si>
    <r>
      <rPr>
        <sz val="11"/>
        <color indexed="8"/>
        <rFont val="Calibri"/>
        <family val="2"/>
      </rPr>
      <t>I. Bu soru şirketin SEC kuralına tabi olup olmadığını ifade eder.</t>
    </r>
    <r>
      <rPr>
        <sz val="11"/>
        <color indexed="8"/>
        <rFont val="Calibri"/>
        <family val="2"/>
      </rPr>
      <t xml:space="preserve"> </t>
    </r>
    <r>
      <rPr>
        <sz val="11"/>
        <color indexed="8"/>
        <rFont val="Calibri"/>
        <family val="2"/>
      </rPr>
      <t>Bu soruya "evet" ya da "hayır" şeklinde yanıt verilmelidir.</t>
    </r>
    <r>
      <rPr>
        <sz val="11"/>
        <color indexed="8"/>
        <rFont val="Calibri"/>
        <family val="2"/>
      </rPr>
      <t xml:space="preserve"> </t>
    </r>
    <r>
      <rPr>
        <sz val="11"/>
        <color indexed="8"/>
        <rFont val="Calibri"/>
        <family val="2"/>
      </rPr>
      <t>Yorumlar sorunun açıklama kısmında yansıtılmalıdır.</t>
    </r>
    <r>
      <rPr>
        <sz val="11"/>
        <color indexed="8"/>
        <rFont val="Calibri"/>
        <family val="2"/>
      </rPr>
      <t xml:space="preserve"> </t>
    </r>
    <r>
      <rPr>
        <sz val="11"/>
        <color indexed="8"/>
        <rFont val="Calibri"/>
        <family val="2"/>
      </rPr>
      <t>Bu soru zorunludur.</t>
    </r>
    <r>
      <rPr>
        <sz val="11"/>
        <color indexed="8"/>
        <rFont val="Calibri"/>
        <family val="2"/>
      </rPr>
      <t xml:space="preserve"> </t>
    </r>
    <r>
      <rPr>
        <sz val="11"/>
        <color indexed="8"/>
        <rFont val="Calibri"/>
        <family val="2"/>
      </rPr>
      <t>Daha fazla bilgi için lütfen www.sec.gov adresine başvurun.</t>
    </r>
  </si>
  <si>
    <r>
      <rPr>
        <sz val="11"/>
        <color indexed="8"/>
        <rFont val="Calibri"/>
        <family val="2"/>
      </rPr>
      <t>3.</t>
    </r>
    <r>
      <rPr>
        <sz val="11"/>
        <color indexed="8"/>
        <rFont val="Calibri"/>
        <family val="2"/>
      </rPr>
      <t xml:space="preserve"> </t>
    </r>
    <r>
      <rPr>
        <sz val="11"/>
        <color indexed="8"/>
        <rFont val="Calibri"/>
        <family val="2"/>
      </rPr>
      <t>İzabe Tesisi Arama Listesi (*) - Açılır menüden seçim yapın.</t>
    </r>
    <r>
      <rPr>
        <sz val="11"/>
        <color indexed="8"/>
        <rFont val="Calibri"/>
        <family val="2"/>
      </rPr>
      <t xml:space="preserve">  </t>
    </r>
    <r>
      <rPr>
        <sz val="11"/>
        <color indexed="8"/>
        <rFont val="Calibri"/>
        <family val="2"/>
      </rPr>
      <t>Bu, şablonun yayınlanma tarihi itibariyle bilinen izabe tesisi listesidir.</t>
    </r>
    <r>
      <rPr>
        <sz val="11"/>
        <color indexed="8"/>
        <rFont val="Calibri"/>
        <family val="2"/>
      </rPr>
      <t xml:space="preserve">  </t>
    </r>
    <r>
      <rPr>
        <sz val="11"/>
        <color indexed="8"/>
        <rFont val="Calibri"/>
        <family val="2"/>
      </rPr>
      <t>İzabe tesisi listelenmemişse, "İzabe Tesisi Listelenmemiş" ögesini seçin.</t>
    </r>
    <r>
      <rPr>
        <sz val="11"/>
        <color indexed="8"/>
        <rFont val="Calibri"/>
        <family val="2"/>
      </rPr>
      <t xml:space="preserve">  </t>
    </r>
    <r>
      <rPr>
        <sz val="11"/>
        <color indexed="8"/>
        <rFont val="Calibri"/>
        <family val="2"/>
      </rPr>
      <t>Bu, izabe tesisinin adını D sütununa girmenizi sağlayacaktır. İzabe tesisinin adını veya konumunu bilmiyorsanız, "İzabe Tesisi Henüz Tanımlanmamış" ögesini seçin.</t>
    </r>
    <r>
      <rPr>
        <sz val="11"/>
        <color indexed="8"/>
        <rFont val="Calibri"/>
        <family val="2"/>
      </rPr>
      <t xml:space="preserve">  </t>
    </r>
    <r>
      <rPr>
        <sz val="11"/>
        <color indexed="8"/>
        <rFont val="Calibri"/>
        <family val="2"/>
      </rPr>
      <t>Bu seçenek için, D ve E sütunları otomatik olarak "bilinmiyor" şeklinde doldurulur.</t>
    </r>
    <r>
      <rPr>
        <sz val="11"/>
        <color indexed="8"/>
        <rFont val="Calibri"/>
        <family val="2"/>
      </rPr>
      <t xml:space="preserve">  </t>
    </r>
    <r>
      <rPr>
        <sz val="11"/>
        <color indexed="8"/>
        <rFont val="Calibri"/>
        <family val="2"/>
      </rPr>
      <t>Bu alanın doldurulması zorunludur.</t>
    </r>
  </si>
  <si>
    <r>
      <rPr>
        <sz val="11"/>
        <color indexed="8"/>
        <rFont val="Calibri"/>
        <family val="2"/>
      </rPr>
      <t>15.</t>
    </r>
    <r>
      <rPr>
        <sz val="11"/>
        <color indexed="8"/>
        <rFont val="Calibri"/>
        <family val="2"/>
      </rPr>
      <t xml:space="preserve"> </t>
    </r>
    <r>
      <rPr>
        <sz val="11"/>
        <color indexed="8"/>
        <rFont val="Calibri"/>
        <family val="2"/>
      </rPr>
      <t>İzabe tesisinin, izabe süreçleri için girdileri yalnızca geri dönüşüm veya hurda kaynaklarından temin edip etmediğini belirtir.</t>
    </r>
    <r>
      <rPr>
        <sz val="11"/>
        <color indexed="8"/>
        <rFont val="Calibri"/>
        <family val="2"/>
      </rPr>
      <t xml:space="preserve"> </t>
    </r>
    <r>
      <rPr>
        <sz val="11"/>
        <color indexed="8"/>
        <rFont val="Calibri"/>
        <family val="2"/>
      </rPr>
      <t>Bu soru isteğe bağlıdır.</t>
    </r>
    <r>
      <rPr>
        <sz val="11"/>
        <color indexed="8"/>
        <rFont val="Calibri"/>
        <family val="2"/>
      </rPr>
      <t xml:space="preserve">  </t>
    </r>
    <r>
      <rPr>
        <sz val="11"/>
        <color indexed="8"/>
        <rFont val="Calibri"/>
        <family val="2"/>
      </rPr>
      <t>Bu soruya aşağıdaki şekillerde yanıt verilebilir:</t>
    </r>
    <r>
      <rPr>
        <sz val="11"/>
        <color indexed="8"/>
        <rFont val="Calibri"/>
        <family val="2"/>
      </rPr>
      <t xml:space="preserve">
</t>
    </r>
    <r>
      <rPr>
        <sz val="11"/>
        <color indexed="8"/>
        <rFont val="Calibri"/>
        <family val="2"/>
      </rPr>
      <t xml:space="preserve">
</t>
    </r>
    <r>
      <rPr>
        <sz val="11"/>
        <color indexed="8"/>
        <rFont val="Calibri"/>
        <family val="2"/>
      </rPr>
      <t>- Evet</t>
    </r>
    <r>
      <rPr>
        <sz val="11"/>
        <color indexed="8"/>
        <rFont val="Calibri"/>
        <family val="2"/>
      </rPr>
      <t xml:space="preserve">
</t>
    </r>
    <r>
      <rPr>
        <sz val="11"/>
        <color indexed="8"/>
        <rFont val="Calibri"/>
        <family val="2"/>
      </rPr>
      <t>- Hayır</t>
    </r>
    <r>
      <rPr>
        <sz val="11"/>
        <color indexed="8"/>
        <rFont val="Calibri"/>
        <family val="2"/>
      </rPr>
      <t xml:space="preserve">
</t>
    </r>
    <r>
      <rPr>
        <sz val="11"/>
        <color indexed="8"/>
        <rFont val="Calibri"/>
        <family val="2"/>
      </rPr>
      <t>- Bilinmiyor</t>
    </r>
  </si>
  <si>
    <r>
      <rPr>
        <sz val="11"/>
        <color indexed="8"/>
        <rFont val="Calibri"/>
        <family val="2"/>
      </rPr>
      <t>Doldurulması zorunlu alanlar yıldız imi (*) ile gösterilmiştir.</t>
    </r>
    <r>
      <rPr>
        <sz val="11"/>
        <color indexed="8"/>
        <rFont val="Calibri"/>
        <family val="2"/>
      </rPr>
      <t xml:space="preserve">  </t>
    </r>
    <r>
      <rPr>
        <sz val="11"/>
        <color indexed="8"/>
        <rFont val="Calibri"/>
        <family val="2"/>
      </rPr>
      <t>Her bir soruya nasıl yanıt verileceği konusunda bilgi almak için talimatlar sekmesine başvurun.</t>
    </r>
  </si>
  <si>
    <r>
      <rPr>
        <sz val="11"/>
        <color indexed="8"/>
        <rFont val="Calibri"/>
        <family val="2"/>
      </rPr>
      <t>1) Ürün(ler)de veya üretim sürecinde kasten eklenen veya kullanılan herhangi bir 3TG var mı? (*)</t>
    </r>
  </si>
  <si>
    <r>
      <rPr>
        <sz val="11"/>
        <color indexed="8"/>
        <rFont val="Calibri"/>
        <family val="2"/>
      </rPr>
      <t>I. Şirketinizin ihtilaf konusu madenleri yıllık olarak SEC'le paylaşması gerekiyor mu?</t>
    </r>
  </si>
  <si>
    <r>
      <rPr>
        <sz val="11"/>
        <color indexed="8"/>
        <rFont val="Calibri"/>
        <family val="2"/>
      </rPr>
      <t>%75'ten fazla</t>
    </r>
  </si>
  <si>
    <r>
      <rPr>
        <sz val="11"/>
        <color indexed="8"/>
        <rFont val="Calibri"/>
        <family val="2"/>
      </rPr>
      <t>%50'den fazla</t>
    </r>
  </si>
  <si>
    <r>
      <rPr>
        <sz val="11"/>
        <color indexed="8"/>
        <rFont val="Calibri"/>
        <family val="2"/>
      </rPr>
      <t>%50 veya daha az</t>
    </r>
  </si>
  <si>
    <r>
      <rPr>
        <sz val="11"/>
        <color indexed="8"/>
        <rFont val="Calibri"/>
        <family val="2"/>
      </rPr>
      <t>Evet, IPC-1755 [ör, CMRT] standardına uygun olarak</t>
    </r>
  </si>
  <si>
    <r>
      <rPr>
        <sz val="11"/>
        <color indexed="8"/>
        <rFont val="Calibri"/>
        <family val="2"/>
      </rPr>
      <t>Evet, diğer biçimi kullanarak (açıklayın)</t>
    </r>
  </si>
  <si>
    <r>
      <rPr>
        <sz val="7"/>
        <color indexed="8"/>
        <rFont val="Verdana"/>
        <family val="2"/>
      </rPr>
      <t xml:space="preserve"> </t>
    </r>
    <r>
      <rPr>
        <sz val="10"/>
        <color indexed="8"/>
        <rFont val="Verdana"/>
        <family val="2"/>
      </rPr>
      <t>Hayır</t>
    </r>
  </si>
  <si>
    <r>
      <rPr>
        <sz val="11"/>
        <color indexed="8"/>
        <rFont val="Calibri"/>
        <family val="2"/>
      </rPr>
      <t>İzabe Tesisi Arama (*)</t>
    </r>
  </si>
  <si>
    <r>
      <rPr>
        <sz val="11"/>
        <color indexed="8"/>
        <rFont val="Calibri"/>
        <family val="2"/>
      </rPr>
      <t>İzabe Tesisi Kimliği</t>
    </r>
  </si>
  <si>
    <r>
      <rPr>
        <sz val="11"/>
        <color indexed="8"/>
        <rFont val="Calibri"/>
        <family val="2"/>
      </rPr>
      <t>Diese Vorlage ermöglicht die Identifikation eines Schmelzofens anhand der Schmelzofensuche. Spalten B und C müssen in der richtigen Reihenfolge von links nach rechts ausgefüllt werden, um die Schmelzofensuchfunktion nutzen zu können.</t>
    </r>
    <r>
      <rPr>
        <sz val="11"/>
        <color indexed="8"/>
        <rFont val="Calibri"/>
        <family val="2"/>
      </rPr>
      <t xml:space="preserve">
</t>
    </r>
    <r>
      <rPr>
        <sz val="11"/>
        <color indexed="8"/>
        <rFont val="Calibri"/>
        <family val="2"/>
      </rPr>
      <t>Verwenden Sie eine separate Reihe für jede Metall/Schmelzofen/Land-Kombination.</t>
    </r>
  </si>
  <si>
    <r>
      <rPr>
        <sz val="11"/>
        <color indexed="8"/>
        <rFont val="Calibri"/>
        <family val="2"/>
      </rPr>
      <t>Bu şablon, İzabe Tesisi Arama Listesi kullanılarak izabe tesisi tanımlanabilmesini sağlar. İzabe Tesisi Arama Listesi işlevinin kullanılabilmesi için B ve C sütunlarının soldan sağa doğru doldurulması gerekmektedir.</t>
    </r>
    <r>
      <rPr>
        <sz val="11"/>
        <color indexed="8"/>
        <rFont val="Calibri"/>
        <family val="2"/>
      </rPr>
      <t xml:space="preserve">
</t>
    </r>
    <r>
      <rPr>
        <sz val="11"/>
        <color indexed="8"/>
        <rFont val="Calibri"/>
        <family val="2"/>
      </rPr>
      <t>Her bir metal/izabe tesisi/ülke kombinasyonu için ayrı bir satır kullanın.</t>
    </r>
  </si>
  <si>
    <r>
      <rPr>
        <sz val="11"/>
        <color indexed="8"/>
        <rFont val="Calibri"/>
        <family val="2"/>
      </rPr>
      <t>Este modelo permite a identificação da fundição usando a Lista de Referência de Fundições. As colunas B e C devem ser completadas da esquerda para a direita, para que seja possível utilizar o recurso Exame da Fundição.</t>
    </r>
    <r>
      <rPr>
        <sz val="11"/>
        <color indexed="8"/>
        <rFont val="Calibri"/>
        <family val="2"/>
      </rPr>
      <t xml:space="preserve">
</t>
    </r>
    <r>
      <rPr>
        <sz val="11"/>
        <color indexed="8"/>
        <rFont val="Calibri"/>
        <family val="2"/>
      </rPr>
      <t>Utilize uma linha separada para cada combinação metal/fundição/país.</t>
    </r>
  </si>
  <si>
    <r>
      <rPr>
        <sz val="11"/>
        <color indexed="8"/>
        <rFont val="Calibri"/>
        <family val="2"/>
      </rPr>
      <t xml:space="preserve">이 템플릿에는 제련소를 식별할 수 있는 제련소 찾기 기능이 있습니다. 제련소 찾기 기능을 사용하려면 B 및 C열을 왼쪽에서 오른쪽으로 작성해야 합니다. </t>
    </r>
    <r>
      <rPr>
        <sz val="11"/>
        <color indexed="8"/>
        <rFont val="Calibri"/>
        <family val="2"/>
      </rPr>
      <t xml:space="preserve">
</t>
    </r>
    <r>
      <rPr>
        <sz val="11"/>
        <color indexed="8"/>
        <rFont val="Calibri"/>
        <family val="2"/>
      </rPr>
      <t>각 광물/제련소/국가 조합에는 별도의 줄을 사용하십시오.</t>
    </r>
  </si>
  <si>
    <t>%90'dan fazla</t>
  </si>
  <si>
    <t>Oltre il 90%</t>
  </si>
  <si>
    <t>100 %</t>
  </si>
  <si>
    <t> %100</t>
  </si>
  <si>
    <t>Please answer Question 1 / Question 2 on Declaration tab</t>
  </si>
  <si>
    <t>2) Does any 3TG remain in the product(s)?</t>
  </si>
  <si>
    <t xml:space="preserve">5) What percentage of relevant suppliers have provided a response to your supply chain survey? </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</si>
  <si>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</si>
  <si>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</si>
  <si>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</si>
  <si>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</si>
  <si>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</si>
  <si>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</si>
  <si>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</si>
  <si>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5) Tedarik zinciri anketinize ilgili tedarikçilerin yüzde kaçı yanıt verdi?</t>
  </si>
  <si>
    <t>3) In che percentuale i fornitori interessati hanno risposto all'indagine sulla catena di fornitura?</t>
  </si>
  <si>
    <t>5) ¿Qué porcentaje de proveedores relevantes le han hecho llegar respuestas a su encuesta de la cadena de suministros?</t>
  </si>
  <si>
    <t>5) Wie hoch ist der Prozentsatz an Lieferanten, die auf Ihre Lieferkettenumfrage geantwortet haben?</t>
  </si>
  <si>
    <t>5) Que percentagem de fornecedores relevantes responderam à pesquisa da sua cadeia de suprimentos?</t>
  </si>
  <si>
    <t>5) Combien de fournisseurs (%) concernés ont répondu à l'enquête sur la chaîne d'approvisionnement ?</t>
  </si>
  <si>
    <t>5) 관련 공급업체가 귀사의 공급망 설문조사에 응답한 비율은 몇 퍼센트입니까?</t>
  </si>
  <si>
    <t>A. Have you established a conflict minerals sourcing policy?</t>
  </si>
  <si>
    <t>A. 贵公司是否已制定冲突矿产采购政策？</t>
  </si>
  <si>
    <t>A. 귀사에 분쟁광물 조달 정책이 있습니까?</t>
  </si>
  <si>
    <t>A. Avez-vous mis en place une politique d'approvisionnement sur les minerais de conflit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</si>
  <si>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</si>
  <si>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</si>
  <si>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</si>
  <si>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</si>
  <si>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</si>
  <si>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F. Does your company conduct Conflict Minerals survey(s) of your relevant supplier(s)?</t>
  </si>
  <si>
    <t xml:space="preserve">F. 귀사는 관련 공급업체에 대해 분쟁광물 설문조사를 실시하고 있습니까? </t>
  </si>
  <si>
    <t>F. Votre société mène-t-elle des enquêtes sur les minerais de conflit auprès du/des fournisseur(s) concerné(s) ?</t>
  </si>
  <si>
    <t>F. Sua empresa faz pesquisa(s) de minerais de conflito de seu(s) fornecedor(es) relevante(s)?</t>
  </si>
  <si>
    <t>F. Veranstaltet Ihr Unternehmen (eine) Konfliktmineralienumfrage(n) mit seinen entsprechenden Lieferanten?</t>
  </si>
  <si>
    <t>F. ¿Su compañía realiza encuestas de minerales de conflicto con sus proveedores relevantes?</t>
  </si>
  <si>
    <t>F. La società conduce indagini sui minerali di conflitto per i fornitori interessati?</t>
  </si>
  <si>
    <t>F. Şirketiniz ilgili tedarikçi(leri)niz ile ilgili olarak İhtilaf Konusu Maden Kaynakları anket(ler)i yürütüyor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</si>
  <si>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</si>
  <si>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</si>
  <si>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</si>
  <si>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</si>
  <si>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</si>
  <si>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</si>
  <si>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</si>
  <si>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</si>
  <si>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</si>
  <si>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</si>
  <si>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</si>
  <si>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</si>
  <si>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</si>
  <si>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</si>
  <si>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</si>
  <si>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</si>
  <si>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</si>
  <si>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</si>
  <si>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</si>
  <si>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</si>
  <si>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</si>
  <si>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</si>
  <si>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</si>
  <si>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</si>
  <si>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</si>
  <si>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</si>
  <si>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</si>
  <si>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</si>
  <si>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</si>
  <si>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</si>
  <si>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</si>
  <si>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</si>
  <si>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</si>
  <si>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</si>
  <si>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</si>
  <si>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</si>
  <si>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</si>
  <si>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</si>
  <si>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</si>
  <si>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</si>
  <si>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</si>
  <si>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</si>
  <si>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</si>
  <si>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</si>
  <si>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</si>
  <si>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</si>
  <si>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</si>
  <si>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</si>
  <si>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</si>
  <si>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</si>
  <si>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</si>
  <si>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</si>
  <si>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</si>
  <si>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</si>
  <si>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</si>
  <si>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</si>
  <si>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</si>
  <si>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</si>
  <si>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</si>
  <si>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</si>
  <si>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</si>
  <si>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</si>
  <si>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</si>
  <si>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</si>
  <si>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</si>
  <si>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</si>
  <si>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</si>
  <si>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</si>
  <si>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</si>
  <si>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</si>
  <si>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</si>
  <si>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</si>
  <si>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</si>
  <si>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</si>
  <si>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</si>
  <si>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</si>
  <si>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</si>
  <si>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</si>
  <si>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</si>
  <si>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</si>
  <si>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</si>
  <si>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</si>
  <si>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</si>
  <si>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</si>
  <si>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</si>
  <si>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</si>
  <si>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</si>
  <si>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</si>
  <si>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</si>
  <si>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</si>
  <si>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</si>
  <si>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</si>
  <si>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</si>
  <si>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</si>
  <si>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</si>
  <si>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</si>
  <si>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</si>
  <si>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</si>
  <si>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</si>
  <si>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</si>
  <si>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</si>
  <si>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</si>
  <si>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</si>
  <si>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</si>
  <si>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</si>
  <si>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</si>
  <si>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</si>
  <si>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</si>
  <si>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</si>
  <si>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</si>
  <si>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</si>
  <si>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</si>
  <si>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</si>
  <si>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</si>
  <si>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</si>
  <si>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</si>
  <si>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</si>
  <si>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</si>
  <si>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</si>
  <si>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</si>
  <si>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</si>
  <si>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</si>
  <si>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</si>
  <si>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</si>
  <si>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</si>
  <si>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</si>
  <si>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</si>
  <si>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</si>
  <si>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</si>
  <si>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</si>
  <si>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</si>
  <si>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</si>
  <si>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</si>
  <si>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</si>
  <si>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</si>
  <si>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</si>
  <si>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</si>
  <si>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</si>
  <si>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</si>
  <si>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</si>
  <si>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</si>
  <si>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</si>
  <si>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</si>
  <si>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</si>
  <si>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</si>
  <si>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</si>
  <si>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</si>
  <si>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</si>
  <si>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</si>
  <si>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</si>
  <si>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</si>
  <si>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</si>
  <si>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</si>
  <si>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</si>
  <si>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</si>
  <si>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</si>
  <si>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</si>
  <si>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</si>
  <si>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</si>
  <si>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</si>
  <si>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</si>
  <si>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</si>
  <si>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</si>
  <si>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</si>
  <si>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</si>
  <si>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</si>
  <si>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</si>
  <si>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</si>
  <si>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</si>
  <si>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</si>
  <si>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</si>
  <si>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</si>
  <si>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</si>
  <si>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</si>
  <si>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</si>
  <si>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</si>
  <si>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</si>
  <si>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</si>
  <si>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</si>
  <si>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</si>
  <si>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</si>
  <si>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</si>
  <si>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</si>
  <si>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</si>
  <si>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</si>
  <si>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</si>
  <si>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</si>
  <si>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</si>
  <si>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</si>
  <si>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</si>
  <si>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</si>
  <si>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</si>
  <si>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</si>
  <si>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</si>
  <si>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</si>
  <si>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</si>
  <si>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</si>
  <si>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</si>
  <si>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</si>
  <si>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</si>
  <si>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</si>
  <si>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</si>
  <si>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</si>
  <si>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</si>
  <si>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</si>
  <si>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</si>
  <si>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</si>
  <si>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</si>
  <si>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</si>
  <si>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</si>
  <si>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</si>
  <si>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</si>
  <si>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</si>
  <si>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</si>
  <si>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</si>
  <si>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</si>
  <si>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</si>
  <si>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</si>
  <si>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</si>
  <si>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</si>
  <si>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</si>
  <si>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</si>
  <si>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</si>
  <si>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</si>
  <si>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</si>
  <si>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</si>
  <si>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</si>
  <si>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</si>
  <si>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</si>
  <si>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</si>
  <si>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</si>
  <si>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</si>
  <si>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</si>
  <si>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</si>
  <si>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</si>
  <si>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</si>
  <si>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</si>
  <si>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</si>
  <si>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</si>
  <si>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</si>
  <si>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</si>
  <si>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</si>
  <si>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</si>
  <si>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</si>
  <si>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</si>
  <si>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</si>
  <si>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</si>
  <si>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</si>
  <si>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</si>
  <si>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Elemetal Refining, LLC</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</si>
  <si>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</si>
  <si>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</si>
  <si>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I</t>
    </r>
    <r>
      <rPr>
        <sz val="11"/>
        <rFont val="Verdana"/>
        <family val="2"/>
      </rPr>
      <t>. are designed to assess your company’s conflict-free minerals sourcing due diligence activities. Responses to these questions shall represent the full scope of your company’s activities and shall not be limited to the ‘Declaration Scope’ selected in the company information section.</t>
    </r>
  </si>
  <si>
    <t>KGHM Polska Miedz Spolka Akcyjna</t>
  </si>
  <si>
    <r>
      <rPr>
        <sz val="11"/>
        <color indexed="8"/>
        <rFont val="Calibri"/>
        <family val="2"/>
      </rPr>
      <t>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ter como fonte países cobertos, mesmo que tais empresas figurem na lista de fundições ou refinarias em conformidade com o CFSI.  Para mais informações, veja a orientação de diligência devida da CFSI sobre minerais de conflito aqui: http://www.conflictfreesourcing.org/additional-training-and-resources/guidance-documents/.</t>
    </r>
    <r>
      <rPr>
        <sz val="11"/>
        <color indexed="8"/>
        <rFont val="Calibri"/>
        <family val="2"/>
      </rPr>
      <t xml:space="preserve">
</t>
    </r>
    <r>
      <rPr>
        <sz val="11"/>
        <color indexed="8"/>
        <rFont val="Calibri"/>
        <family val="2"/>
      </rPr>
      <t>A resposta a esta pergunta deverá ser “sim”, “não” ou “desconhecido”. Fundamente uma resposta “sim” na área de comentários.</t>
    </r>
    <r>
      <rPr>
        <sz val="11"/>
        <color indexed="8"/>
        <rFont val="Calibri"/>
        <family val="2"/>
      </rPr>
      <t xml:space="preserve">
</t>
    </r>
    <r>
      <rPr>
        <sz val="11"/>
        <color indexed="8"/>
        <rFont val="Calibri"/>
        <family val="2"/>
      </rPr>
      <t xml:space="preserve">Esta pergunta é obrigatória para um metal específico se a resposta às perguntas 1 e 2 for “Sim” para esse metal. </t>
    </r>
  </si>
  <si>
    <t xml:space="preserve">4.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</si>
  <si>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r>
      <rPr>
        <sz val="10"/>
        <rFont val="Verdana"/>
        <family val="2"/>
      </rPr>
      <t xml:space="preserve">4. </t>
    </r>
    <r>
      <rPr>
        <sz val="10"/>
        <rFont val="돋움"/>
        <family val="2"/>
        <charset val="129"/>
      </rPr>
      <t>이것은</t>
    </r>
    <r>
      <rPr>
        <sz val="10"/>
        <rFont val="Verdana"/>
        <family val="2"/>
      </rPr>
      <t xml:space="preserve"> </t>
    </r>
    <r>
      <rPr>
        <sz val="10"/>
        <rFont val="돋움"/>
        <family val="2"/>
        <charset val="129"/>
      </rPr>
      <t>해당</t>
    </r>
    <r>
      <rPr>
        <sz val="10"/>
        <rFont val="Verdana"/>
        <family val="2"/>
      </rPr>
      <t xml:space="preserve"> </t>
    </r>
    <r>
      <rPr>
        <sz val="10"/>
        <rFont val="돋움"/>
        <family val="2"/>
        <charset val="129"/>
      </rPr>
      <t>제품의</t>
    </r>
    <r>
      <rPr>
        <sz val="10"/>
        <rFont val="Verdana"/>
        <family val="2"/>
      </rPr>
      <t xml:space="preserve"> </t>
    </r>
    <r>
      <rPr>
        <sz val="10"/>
        <rFont val="돋움"/>
        <family val="2"/>
        <charset val="129"/>
      </rPr>
      <t>기능을</t>
    </r>
    <r>
      <rPr>
        <sz val="10"/>
        <rFont val="Verdana"/>
        <family val="2"/>
      </rPr>
      <t xml:space="preserve"> </t>
    </r>
    <r>
      <rPr>
        <sz val="10"/>
        <rFont val="돋움"/>
        <family val="2"/>
        <charset val="129"/>
      </rPr>
      <t>위해</t>
    </r>
    <r>
      <rPr>
        <sz val="10"/>
        <rFont val="Verdana"/>
        <family val="2"/>
      </rPr>
      <t xml:space="preserve"> </t>
    </r>
    <r>
      <rPr>
        <sz val="10"/>
        <rFont val="돋움"/>
        <family val="2"/>
        <charset val="129"/>
      </rPr>
      <t>필요한</t>
    </r>
    <r>
      <rPr>
        <sz val="10"/>
        <rFont val="Verdana"/>
        <family val="2"/>
      </rPr>
      <t xml:space="preserve"> </t>
    </r>
    <r>
      <rPr>
        <sz val="10"/>
        <rFont val="돋움"/>
        <family val="2"/>
        <charset val="129"/>
      </rPr>
      <t>제품에</t>
    </r>
    <r>
      <rPr>
        <sz val="10"/>
        <rFont val="Verdana"/>
        <family val="2"/>
      </rPr>
      <t xml:space="preserve"> </t>
    </r>
    <r>
      <rPr>
        <sz val="10"/>
        <rFont val="돋움"/>
        <family val="2"/>
        <charset val="129"/>
      </rPr>
      <t>포함된</t>
    </r>
    <r>
      <rPr>
        <sz val="10"/>
        <rFont val="Verdana"/>
        <family val="2"/>
      </rPr>
      <t xml:space="preserve"> 3TG</t>
    </r>
    <r>
      <rPr>
        <sz val="10"/>
        <rFont val="돋움"/>
        <family val="2"/>
        <charset val="129"/>
      </rPr>
      <t>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것인지</t>
    </r>
    <r>
      <rPr>
        <sz val="10"/>
        <rFont val="Verdana"/>
        <family val="2"/>
      </rPr>
      <t xml:space="preserve"> </t>
    </r>
    <r>
      <rPr>
        <sz val="10"/>
        <rFont val="돋움"/>
        <family val="2"/>
        <charset val="129"/>
      </rPr>
      <t>여부를</t>
    </r>
    <r>
      <rPr>
        <sz val="10"/>
        <rFont val="Verdana"/>
        <family val="2"/>
      </rPr>
      <t xml:space="preserve"> </t>
    </r>
    <r>
      <rPr>
        <sz val="10"/>
        <rFont val="돋움"/>
        <family val="2"/>
        <charset val="129"/>
      </rPr>
      <t>식별하는</t>
    </r>
    <r>
      <rPr>
        <sz val="10"/>
        <rFont val="Verdana"/>
        <family val="2"/>
      </rPr>
      <t xml:space="preserve"> </t>
    </r>
    <r>
      <rPr>
        <sz val="10"/>
        <rFont val="돋움"/>
        <family val="2"/>
        <charset val="129"/>
      </rPr>
      <t>신고입니다</t>
    </r>
    <r>
      <rPr>
        <sz val="10"/>
        <rFont val="Verdana"/>
        <family val="2"/>
      </rPr>
      <t xml:space="preserve">. 
</t>
    </r>
    <r>
      <rPr>
        <sz val="10"/>
        <rFont val="돋움"/>
        <family val="2"/>
        <charset val="129"/>
      </rPr>
      <t>이</t>
    </r>
    <r>
      <rPr>
        <sz val="10"/>
        <rFont val="Verdana"/>
        <family val="2"/>
      </rPr>
      <t xml:space="preserve"> </t>
    </r>
    <r>
      <rPr>
        <sz val="10"/>
        <rFont val="돋움"/>
        <family val="2"/>
        <charset val="129"/>
      </rPr>
      <t>질문에</t>
    </r>
    <r>
      <rPr>
        <sz val="10"/>
        <rFont val="Verdana"/>
        <family val="2"/>
      </rPr>
      <t xml:space="preserve"> </t>
    </r>
    <r>
      <rPr>
        <sz val="10"/>
        <rFont val="돋움"/>
        <family val="2"/>
        <charset val="129"/>
      </rPr>
      <t>대한</t>
    </r>
    <r>
      <rPr>
        <sz val="10"/>
        <rFont val="Verdana"/>
        <family val="2"/>
      </rPr>
      <t xml:space="preserve"> </t>
    </r>
    <r>
      <rPr>
        <sz val="10"/>
        <rFont val="돋움"/>
        <family val="2"/>
        <charset val="129"/>
      </rPr>
      <t>답은</t>
    </r>
    <r>
      <rPr>
        <sz val="10"/>
        <rFont val="Verdana"/>
        <family val="2"/>
      </rPr>
      <t xml:space="preserve"> "Yes", "No", </t>
    </r>
    <r>
      <rPr>
        <sz val="10"/>
        <rFont val="돋움"/>
        <family val="2"/>
        <charset val="129"/>
      </rPr>
      <t>또는</t>
    </r>
    <r>
      <rPr>
        <sz val="10"/>
        <rFont val="Verdana"/>
        <family val="2"/>
      </rPr>
      <t xml:space="preserve"> "Unknown"</t>
    </r>
    <r>
      <rPr>
        <sz val="10"/>
        <rFont val="돋움"/>
        <family val="2"/>
        <charset val="129"/>
      </rPr>
      <t>이</t>
    </r>
    <r>
      <rPr>
        <sz val="10"/>
        <rFont val="Verdana"/>
        <family val="2"/>
      </rPr>
      <t xml:space="preserve"> </t>
    </r>
    <r>
      <rPr>
        <sz val="10"/>
        <rFont val="돋움"/>
        <family val="2"/>
        <charset val="129"/>
      </rPr>
      <t>되어야</t>
    </r>
    <r>
      <rPr>
        <sz val="10"/>
        <rFont val="Verdana"/>
        <family val="2"/>
      </rPr>
      <t xml:space="preserve"> </t>
    </r>
    <r>
      <rPr>
        <sz val="10"/>
        <rFont val="돋움"/>
        <family val="2"/>
        <charset val="129"/>
      </rPr>
      <t>합니다</t>
    </r>
    <r>
      <rPr>
        <sz val="10"/>
        <rFont val="Verdana"/>
        <family val="2"/>
      </rPr>
      <t xml:space="preserve">. </t>
    </r>
    <r>
      <rPr>
        <sz val="10"/>
        <rFont val="돋움"/>
        <family val="2"/>
        <charset val="129"/>
      </rPr>
      <t>이</t>
    </r>
    <r>
      <rPr>
        <sz val="10"/>
        <rFont val="Verdana"/>
        <family val="2"/>
      </rPr>
      <t xml:space="preserve"> </t>
    </r>
    <r>
      <rPr>
        <sz val="10"/>
        <rFont val="돋움"/>
        <family val="2"/>
        <charset val="129"/>
      </rPr>
      <t>질문은</t>
    </r>
    <r>
      <rPr>
        <sz val="10"/>
        <rFont val="Verdana"/>
        <family val="2"/>
      </rPr>
      <t xml:space="preserve"> </t>
    </r>
    <r>
      <rPr>
        <sz val="10"/>
        <rFont val="돋움"/>
        <family val="2"/>
        <charset val="129"/>
      </rPr>
      <t>만일</t>
    </r>
    <r>
      <rPr>
        <sz val="10"/>
        <rFont val="Verdana"/>
        <family val="2"/>
      </rPr>
      <t xml:space="preserve"> </t>
    </r>
    <r>
      <rPr>
        <sz val="10"/>
        <rFont val="돋움"/>
        <family val="2"/>
        <charset val="129"/>
      </rPr>
      <t>특정</t>
    </r>
    <r>
      <rPr>
        <sz val="10"/>
        <rFont val="Verdana"/>
        <family val="2"/>
      </rPr>
      <t xml:space="preserve"> </t>
    </r>
    <r>
      <rPr>
        <sz val="10"/>
        <rFont val="돋움"/>
        <family val="2"/>
        <charset val="129"/>
      </rPr>
      <t>광물에</t>
    </r>
    <r>
      <rPr>
        <sz val="10"/>
        <rFont val="Verdana"/>
        <family val="2"/>
      </rPr>
      <t xml:space="preserve"> </t>
    </r>
    <r>
      <rPr>
        <sz val="10"/>
        <rFont val="돋움"/>
        <family val="2"/>
        <charset val="129"/>
      </rPr>
      <t>대한</t>
    </r>
    <r>
      <rPr>
        <sz val="10"/>
        <rFont val="Verdana"/>
        <family val="2"/>
      </rPr>
      <t xml:space="preserve"> </t>
    </r>
    <r>
      <rPr>
        <sz val="10"/>
        <rFont val="돋움"/>
        <family val="2"/>
        <charset val="129"/>
      </rPr>
      <t>질문</t>
    </r>
    <r>
      <rPr>
        <sz val="10"/>
        <rFont val="Verdana"/>
        <family val="2"/>
      </rPr>
      <t xml:space="preserve">1 </t>
    </r>
    <r>
      <rPr>
        <sz val="10"/>
        <rFont val="돋움"/>
        <family val="2"/>
        <charset val="129"/>
      </rPr>
      <t>및</t>
    </r>
    <r>
      <rPr>
        <sz val="10"/>
        <rFont val="Verdana"/>
        <family val="2"/>
      </rPr>
      <t xml:space="preserve"> </t>
    </r>
    <r>
      <rPr>
        <sz val="10"/>
        <rFont val="돋움"/>
        <family val="2"/>
        <charset val="129"/>
      </rPr>
      <t>질문</t>
    </r>
    <r>
      <rPr>
        <sz val="10"/>
        <rFont val="Verdana"/>
        <family val="2"/>
      </rPr>
      <t>2</t>
    </r>
    <r>
      <rPr>
        <sz val="10"/>
        <rFont val="돋움"/>
        <family val="2"/>
        <charset val="129"/>
      </rPr>
      <t>의</t>
    </r>
    <r>
      <rPr>
        <sz val="10"/>
        <rFont val="Verdana"/>
        <family val="2"/>
      </rPr>
      <t xml:space="preserve"> </t>
    </r>
    <r>
      <rPr>
        <sz val="10"/>
        <rFont val="돋움"/>
        <family val="2"/>
        <charset val="129"/>
      </rPr>
      <t>답이</t>
    </r>
    <r>
      <rPr>
        <sz val="10"/>
        <rFont val="Verdana"/>
        <family val="2"/>
      </rPr>
      <t xml:space="preserve"> </t>
    </r>
    <r>
      <rPr>
        <sz val="10"/>
        <rFont val="돋움"/>
        <family val="2"/>
        <charset val="129"/>
      </rPr>
      <t>그</t>
    </r>
    <r>
      <rPr>
        <sz val="10"/>
        <rFont val="Verdana"/>
        <family val="2"/>
      </rPr>
      <t xml:space="preserve"> </t>
    </r>
    <r>
      <rPr>
        <sz val="10"/>
        <rFont val="돋움"/>
        <family val="2"/>
        <charset val="129"/>
      </rPr>
      <t>광물에</t>
    </r>
    <r>
      <rPr>
        <sz val="10"/>
        <rFont val="Verdana"/>
        <family val="2"/>
      </rPr>
      <t xml:space="preserve"> </t>
    </r>
    <r>
      <rPr>
        <sz val="10"/>
        <rFont val="돋움"/>
        <family val="2"/>
        <charset val="129"/>
      </rPr>
      <t>대해</t>
    </r>
    <r>
      <rPr>
        <sz val="10"/>
        <rFont val="Verdana"/>
        <family val="2"/>
      </rPr>
      <t xml:space="preserve"> "Yes"</t>
    </r>
    <r>
      <rPr>
        <sz val="10"/>
        <rFont val="돋움"/>
        <family val="2"/>
        <charset val="129"/>
      </rPr>
      <t>라면</t>
    </r>
    <r>
      <rPr>
        <sz val="10"/>
        <rFont val="Verdana"/>
        <family val="2"/>
      </rPr>
      <t xml:space="preserve"> </t>
    </r>
    <r>
      <rPr>
        <sz val="10"/>
        <rFont val="돋움"/>
        <family val="2"/>
        <charset val="129"/>
      </rPr>
      <t>필수</t>
    </r>
    <r>
      <rPr>
        <sz val="10"/>
        <rFont val="Verdana"/>
        <family val="2"/>
      </rPr>
      <t xml:space="preserve"> </t>
    </r>
    <r>
      <rPr>
        <sz val="10"/>
        <rFont val="돋움"/>
        <family val="2"/>
        <charset val="129"/>
      </rPr>
      <t>사항입니다</t>
    </r>
    <r>
      <rPr>
        <sz val="10"/>
        <rFont val="Verdana"/>
        <family val="2"/>
      </rPr>
      <t>.
"Yes"</t>
    </r>
    <r>
      <rPr>
        <sz val="10"/>
        <rFont val="돋움"/>
        <family val="2"/>
        <charset val="129"/>
      </rPr>
      <t>는</t>
    </r>
    <r>
      <rPr>
        <sz val="10"/>
        <rFont val="Verdana"/>
        <family val="2"/>
      </rPr>
      <t xml:space="preserve"> 3TG</t>
    </r>
    <r>
      <rPr>
        <sz val="10"/>
        <rFont val="돋움"/>
        <family val="2"/>
        <charset val="129"/>
      </rPr>
      <t>의</t>
    </r>
    <r>
      <rPr>
        <sz val="10"/>
        <rFont val="Verdana"/>
        <family val="2"/>
      </rPr>
      <t xml:space="preserve"> 100%</t>
    </r>
    <r>
      <rPr>
        <sz val="10"/>
        <rFont val="돋움"/>
        <family val="2"/>
        <charset val="129"/>
      </rPr>
      <t>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것임을</t>
    </r>
    <r>
      <rPr>
        <sz val="10"/>
        <rFont val="Verdana"/>
        <family val="2"/>
      </rPr>
      <t xml:space="preserve"> </t>
    </r>
    <r>
      <rPr>
        <sz val="10"/>
        <rFont val="돋움"/>
        <family val="2"/>
        <charset val="129"/>
      </rPr>
      <t>의미합니다</t>
    </r>
    <r>
      <rPr>
        <sz val="10"/>
        <rFont val="Verdana"/>
        <family val="2"/>
      </rPr>
      <t>. "No"</t>
    </r>
    <r>
      <rPr>
        <sz val="10"/>
        <rFont val="돋움"/>
        <family val="2"/>
        <charset val="129"/>
      </rPr>
      <t>는</t>
    </r>
    <r>
      <rPr>
        <sz val="10"/>
        <rFont val="Verdana"/>
        <family val="2"/>
      </rPr>
      <t xml:space="preserve"> 3TG</t>
    </r>
    <r>
      <rPr>
        <sz val="10"/>
        <rFont val="돋움"/>
        <family val="2"/>
        <charset val="129"/>
      </rPr>
      <t>의</t>
    </r>
    <r>
      <rPr>
        <sz val="10"/>
        <rFont val="Verdana"/>
        <family val="2"/>
      </rPr>
      <t xml:space="preserve"> </t>
    </r>
    <r>
      <rPr>
        <sz val="10"/>
        <rFont val="돋움"/>
        <family val="2"/>
        <charset val="129"/>
      </rPr>
      <t>일부가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것이</t>
    </r>
    <r>
      <rPr>
        <sz val="10"/>
        <rFont val="Verdana"/>
        <family val="2"/>
      </rPr>
      <t xml:space="preserve"> </t>
    </r>
    <r>
      <rPr>
        <sz val="10"/>
        <rFont val="돋움"/>
        <family val="2"/>
        <charset val="129"/>
      </rPr>
      <t>아님을</t>
    </r>
    <r>
      <rPr>
        <sz val="10"/>
        <rFont val="Verdana"/>
        <family val="2"/>
      </rPr>
      <t xml:space="preserve"> </t>
    </r>
    <r>
      <rPr>
        <sz val="10"/>
        <rFont val="돋움"/>
        <family val="2"/>
        <charset val="129"/>
      </rPr>
      <t>의미합니다</t>
    </r>
    <r>
      <rPr>
        <sz val="10"/>
        <rFont val="Verdana"/>
        <family val="2"/>
      </rPr>
      <t>. "Unknown"</t>
    </r>
    <r>
      <rPr>
        <sz val="10"/>
        <rFont val="돋움"/>
        <family val="2"/>
        <charset val="129"/>
      </rPr>
      <t>은</t>
    </r>
    <r>
      <rPr>
        <sz val="10"/>
        <rFont val="Verdana"/>
        <family val="2"/>
      </rPr>
      <t xml:space="preserve"> 3TG</t>
    </r>
    <r>
      <rPr>
        <sz val="10"/>
        <rFont val="돋움"/>
        <family val="2"/>
        <charset val="129"/>
      </rPr>
      <t>의</t>
    </r>
    <r>
      <rPr>
        <sz val="10"/>
        <rFont val="Verdana"/>
        <family val="2"/>
      </rPr>
      <t xml:space="preserve"> 100%</t>
    </r>
    <r>
      <rPr>
        <sz val="10"/>
        <rFont val="돋움"/>
        <family val="2"/>
        <charset val="129"/>
      </rPr>
      <t>가</t>
    </r>
    <r>
      <rPr>
        <sz val="10"/>
        <rFont val="Verdana"/>
        <family val="2"/>
      </rPr>
      <t xml:space="preserve"> </t>
    </r>
    <r>
      <rPr>
        <sz val="10"/>
        <rFont val="돋움"/>
        <family val="2"/>
        <charset val="129"/>
      </rPr>
      <t>재활용이나</t>
    </r>
    <r>
      <rPr>
        <sz val="10"/>
        <rFont val="Verdana"/>
        <family val="2"/>
      </rPr>
      <t xml:space="preserve"> </t>
    </r>
    <r>
      <rPr>
        <sz val="10"/>
        <rFont val="돋움"/>
        <family val="2"/>
        <charset val="129"/>
      </rPr>
      <t>폐자원에서</t>
    </r>
    <r>
      <rPr>
        <sz val="10"/>
        <rFont val="Verdana"/>
        <family val="2"/>
      </rPr>
      <t xml:space="preserve"> </t>
    </r>
    <r>
      <rPr>
        <sz val="10"/>
        <rFont val="돋움"/>
        <family val="2"/>
        <charset val="129"/>
      </rPr>
      <t>나온</t>
    </r>
    <r>
      <rPr>
        <sz val="10"/>
        <rFont val="Verdana"/>
        <family val="2"/>
      </rPr>
      <t xml:space="preserve"> </t>
    </r>
    <r>
      <rPr>
        <sz val="10"/>
        <rFont val="돋움"/>
        <family val="2"/>
        <charset val="129"/>
      </rPr>
      <t>것인지</t>
    </r>
    <r>
      <rPr>
        <sz val="10"/>
        <rFont val="Verdana"/>
        <family val="2"/>
      </rPr>
      <t xml:space="preserve"> </t>
    </r>
    <r>
      <rPr>
        <sz val="10"/>
        <rFont val="돋움"/>
        <family val="2"/>
        <charset val="129"/>
      </rPr>
      <t>여부를</t>
    </r>
    <r>
      <rPr>
        <sz val="10"/>
        <rFont val="Verdana"/>
        <family val="2"/>
      </rPr>
      <t xml:space="preserve"> </t>
    </r>
    <r>
      <rPr>
        <sz val="10"/>
        <rFont val="돋움"/>
        <family val="2"/>
        <charset val="129"/>
      </rPr>
      <t>사용자가</t>
    </r>
    <r>
      <rPr>
        <sz val="10"/>
        <rFont val="Verdana"/>
        <family val="2"/>
      </rPr>
      <t xml:space="preserve"> </t>
    </r>
    <r>
      <rPr>
        <sz val="10"/>
        <rFont val="돋움"/>
        <family val="2"/>
        <charset val="129"/>
      </rPr>
      <t>알지</t>
    </r>
    <r>
      <rPr>
        <sz val="10"/>
        <rFont val="Verdana"/>
        <family val="2"/>
      </rPr>
      <t xml:space="preserve"> </t>
    </r>
    <r>
      <rPr>
        <sz val="10"/>
        <rFont val="돋움"/>
        <family val="2"/>
        <charset val="129"/>
      </rPr>
      <t>못함을</t>
    </r>
    <r>
      <rPr>
        <sz val="10"/>
        <rFont val="Verdana"/>
        <family val="2"/>
      </rPr>
      <t xml:space="preserve"> </t>
    </r>
    <r>
      <rPr>
        <sz val="10"/>
        <rFont val="돋움"/>
        <family val="2"/>
        <charset val="129"/>
      </rPr>
      <t>의미합니다</t>
    </r>
    <r>
      <rPr>
        <sz val="10"/>
        <rFont val="Verdana"/>
        <family val="2"/>
      </rPr>
      <t xml:space="preserve">. </t>
    </r>
  </si>
  <si>
    <t xml:space="preserve">4.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</si>
  <si>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4.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</si>
  <si>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4.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</si>
  <si>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4.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</si>
  <si>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4.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</si>
  <si>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 xml:space="preserve">5.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</si>
  <si>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r>
      <rPr>
        <sz val="11"/>
        <color indexed="8"/>
        <rFont val="Calibri"/>
        <family val="2"/>
      </rPr>
      <t xml:space="preserve">5.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다음</t>
    </r>
    <r>
      <rPr>
        <sz val="11"/>
        <color indexed="8"/>
        <rFont val="Calibri"/>
        <family val="2"/>
      </rPr>
      <t xml:space="preserve"> </t>
    </r>
    <r>
      <rPr>
        <sz val="11"/>
        <color indexed="8"/>
        <rFont val="돋움"/>
        <family val="2"/>
        <charset val="129"/>
      </rPr>
      <t>신고의</t>
    </r>
    <r>
      <rPr>
        <sz val="11"/>
        <color indexed="8"/>
        <rFont val="Calibri"/>
        <family val="2"/>
      </rPr>
      <t xml:space="preserve"> </t>
    </r>
    <r>
      <rPr>
        <sz val="11"/>
        <color indexed="8"/>
        <rFont val="돋움"/>
        <family val="2"/>
        <charset val="129"/>
      </rPr>
      <t>범위가</t>
    </r>
    <r>
      <rPr>
        <sz val="11"/>
        <color indexed="8"/>
        <rFont val="Calibri"/>
        <family val="2"/>
      </rPr>
      <t xml:space="preserve"> </t>
    </r>
    <r>
      <rPr>
        <sz val="11"/>
        <color indexed="8"/>
        <rFont val="돋움"/>
        <family val="2"/>
        <charset val="129"/>
      </rPr>
      <t>적용되는</t>
    </r>
    <r>
      <rPr>
        <sz val="11"/>
        <color indexed="8"/>
        <rFont val="Calibri"/>
        <family val="2"/>
      </rPr>
      <t xml:space="preserve"> </t>
    </r>
    <r>
      <rPr>
        <sz val="11"/>
        <color indexed="8"/>
        <rFont val="돋움"/>
        <family val="2"/>
        <charset val="129"/>
      </rPr>
      <t>제품에</t>
    </r>
    <r>
      <rPr>
        <sz val="11"/>
        <color indexed="8"/>
        <rFont val="Calibri"/>
        <family val="2"/>
      </rPr>
      <t xml:space="preserve"> </t>
    </r>
    <r>
      <rPr>
        <sz val="11"/>
        <color indexed="8"/>
        <rFont val="돋움"/>
        <family val="2"/>
        <charset val="129"/>
      </rPr>
      <t>포함된</t>
    </r>
    <r>
      <rPr>
        <sz val="11"/>
        <color indexed="8"/>
        <rFont val="Calibri"/>
        <family val="2"/>
      </rPr>
      <t xml:space="preserve"> 3TG</t>
    </r>
    <r>
      <rPr>
        <sz val="11"/>
        <color indexed="8"/>
        <rFont val="돋움"/>
        <family val="2"/>
        <charset val="129"/>
      </rPr>
      <t>를</t>
    </r>
    <r>
      <rPr>
        <sz val="11"/>
        <color indexed="8"/>
        <rFont val="Calibri"/>
        <family val="2"/>
      </rPr>
      <t xml:space="preserve"> </t>
    </r>
    <r>
      <rPr>
        <sz val="11"/>
        <color indexed="8"/>
        <rFont val="돋움"/>
        <family val="2"/>
        <charset val="129"/>
      </rPr>
      <t>제공하고</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것으로</t>
    </r>
    <r>
      <rPr>
        <sz val="11"/>
        <color indexed="8"/>
        <rFont val="Calibri"/>
        <family val="2"/>
      </rPr>
      <t xml:space="preserve"> </t>
    </r>
    <r>
      <rPr>
        <sz val="11"/>
        <color indexed="8"/>
        <rFont val="돋움"/>
        <family val="2"/>
        <charset val="129"/>
      </rPr>
      <t>합리적으로</t>
    </r>
    <r>
      <rPr>
        <sz val="11"/>
        <color indexed="8"/>
        <rFont val="Calibri"/>
        <family val="2"/>
      </rPr>
      <t xml:space="preserve"> </t>
    </r>
    <r>
      <rPr>
        <sz val="11"/>
        <color indexed="8"/>
        <rFont val="돋움"/>
        <family val="2"/>
        <charset val="129"/>
      </rPr>
      <t>신뢰를</t>
    </r>
    <r>
      <rPr>
        <sz val="11"/>
        <color indexed="8"/>
        <rFont val="Calibri"/>
        <family val="2"/>
      </rPr>
      <t xml:space="preserve"> </t>
    </r>
    <r>
      <rPr>
        <sz val="11"/>
        <color indexed="8"/>
        <rFont val="돋움"/>
        <family val="2"/>
        <charset val="129"/>
      </rPr>
      <t>받고</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모든</t>
    </r>
    <r>
      <rPr>
        <sz val="11"/>
        <color indexed="8"/>
        <rFont val="Calibri"/>
        <family val="2"/>
      </rPr>
      <t xml:space="preserve"> </t>
    </r>
    <r>
      <rPr>
        <sz val="11"/>
        <color indexed="8"/>
        <rFont val="돋움"/>
        <family val="2"/>
        <charset val="129"/>
      </rPr>
      <t>직접</t>
    </r>
    <r>
      <rPr>
        <sz val="11"/>
        <color indexed="8"/>
        <rFont val="Calibri"/>
        <family val="2"/>
      </rPr>
      <t xml:space="preserve"> </t>
    </r>
    <r>
      <rPr>
        <sz val="11"/>
        <color indexed="8"/>
        <rFont val="돋움"/>
        <family val="2"/>
        <charset val="129"/>
      </rPr>
      <t>공급업체로부터</t>
    </r>
    <r>
      <rPr>
        <sz val="11"/>
        <color indexed="8"/>
        <rFont val="Calibri"/>
        <family val="2"/>
      </rPr>
      <t xml:space="preserve"> </t>
    </r>
    <r>
      <rPr>
        <sz val="11"/>
        <color indexed="8"/>
        <rFont val="돋움"/>
        <family val="2"/>
        <charset val="129"/>
      </rPr>
      <t>회사가</t>
    </r>
    <r>
      <rPr>
        <sz val="11"/>
        <color indexed="8"/>
        <rFont val="Calibri"/>
        <family val="2"/>
      </rPr>
      <t xml:space="preserve"> </t>
    </r>
    <r>
      <rPr>
        <sz val="11"/>
        <color indexed="8"/>
        <rFont val="돋움"/>
        <family val="2"/>
        <charset val="129"/>
      </rPr>
      <t>분쟁광물</t>
    </r>
    <r>
      <rPr>
        <sz val="11"/>
        <color indexed="8"/>
        <rFont val="Calibri"/>
        <family val="2"/>
      </rPr>
      <t xml:space="preserve"> </t>
    </r>
    <r>
      <rPr>
        <sz val="11"/>
        <color indexed="8"/>
        <rFont val="돋움"/>
        <family val="2"/>
        <charset val="129"/>
      </rPr>
      <t>공개를</t>
    </r>
    <r>
      <rPr>
        <sz val="11"/>
        <color indexed="8"/>
        <rFont val="Calibri"/>
        <family val="2"/>
      </rPr>
      <t xml:space="preserve"> </t>
    </r>
    <r>
      <rPr>
        <sz val="11"/>
        <color indexed="8"/>
        <rFont val="돋움"/>
        <family val="2"/>
        <charset val="129"/>
      </rPr>
      <t>받았는지</t>
    </r>
    <r>
      <rPr>
        <sz val="11"/>
        <color indexed="8"/>
        <rFont val="Calibri"/>
        <family val="2"/>
      </rPr>
      <t xml:space="preserve"> </t>
    </r>
    <r>
      <rPr>
        <sz val="11"/>
        <color indexed="8"/>
        <rFont val="돋움"/>
        <family val="2"/>
        <charset val="129"/>
      </rPr>
      <t>여부를</t>
    </r>
    <r>
      <rPr>
        <sz val="11"/>
        <color indexed="8"/>
        <rFont val="Calibri"/>
        <family val="2"/>
      </rPr>
      <t xml:space="preserve"> </t>
    </r>
    <r>
      <rPr>
        <sz val="11"/>
        <color indexed="8"/>
        <rFont val="돋움"/>
        <family val="2"/>
        <charset val="129"/>
      </rPr>
      <t>판단하기</t>
    </r>
    <r>
      <rPr>
        <sz val="11"/>
        <color indexed="8"/>
        <rFont val="Calibri"/>
        <family val="2"/>
      </rPr>
      <t xml:space="preserve"> </t>
    </r>
    <r>
      <rPr>
        <sz val="11"/>
        <color indexed="8"/>
        <rFont val="돋움"/>
        <family val="2"/>
        <charset val="129"/>
      </rPr>
      <t>위한</t>
    </r>
    <r>
      <rPr>
        <sz val="11"/>
        <color indexed="8"/>
        <rFont val="Calibri"/>
        <family val="2"/>
      </rPr>
      <t xml:space="preserve"> </t>
    </r>
    <r>
      <rPr>
        <sz val="11"/>
        <color indexed="8"/>
        <rFont val="돋움"/>
        <family val="2"/>
        <charset val="129"/>
      </rPr>
      <t>것입니다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허용되는</t>
    </r>
    <r>
      <rPr>
        <sz val="11"/>
        <color indexed="8"/>
        <rFont val="Calibri"/>
        <family val="2"/>
      </rPr>
      <t xml:space="preserve"> </t>
    </r>
    <r>
      <rPr>
        <sz val="11"/>
        <color indexed="8"/>
        <rFont val="돋움"/>
        <family val="2"/>
        <charset val="129"/>
      </rPr>
      <t>답변은</t>
    </r>
    <r>
      <rPr>
        <sz val="11"/>
        <color indexed="8"/>
        <rFont val="Calibri"/>
        <family val="2"/>
      </rPr>
      <t xml:space="preserve"> </t>
    </r>
    <r>
      <rPr>
        <sz val="11"/>
        <color indexed="8"/>
        <rFont val="돋움"/>
        <family val="2"/>
        <charset val="129"/>
      </rPr>
      <t>다음과</t>
    </r>
    <r>
      <rPr>
        <sz val="11"/>
        <color indexed="8"/>
        <rFont val="Calibri"/>
        <family val="2"/>
      </rPr>
      <t xml:space="preserve"> </t>
    </r>
    <r>
      <rPr>
        <sz val="11"/>
        <color indexed="8"/>
        <rFont val="돋움"/>
        <family val="2"/>
        <charset val="129"/>
      </rPr>
      <t>같습니다</t>
    </r>
    <r>
      <rPr>
        <sz val="11"/>
        <color indexed="8"/>
        <rFont val="Calibri"/>
        <family val="2"/>
      </rPr>
      <t xml:space="preserve">. </t>
    </r>
    <r>
      <rPr>
        <sz val="11"/>
        <color indexed="8"/>
        <rFont val="Calibri"/>
        <family val="2"/>
      </rPr>
      <t xml:space="preserve">
</t>
    </r>
    <r>
      <rPr>
        <sz val="11"/>
        <color indexed="8"/>
        <rFont val="Calibri"/>
        <family val="2"/>
      </rPr>
      <t>­ 100%</t>
    </r>
    <r>
      <rPr>
        <sz val="11"/>
        <color indexed="8"/>
        <rFont val="Calibri"/>
        <family val="2"/>
      </rPr>
      <t xml:space="preserve">
</t>
    </r>
    <r>
      <rPr>
        <sz val="11"/>
        <color indexed="8"/>
        <rFont val="Calibri"/>
        <family val="2"/>
      </rPr>
      <t xml:space="preserve">- 90% </t>
    </r>
    <r>
      <rPr>
        <sz val="11"/>
        <color indexed="8"/>
        <rFont val="돋움"/>
        <family val="2"/>
        <charset val="129"/>
      </rPr>
      <t>이상</t>
    </r>
    <r>
      <rPr>
        <sz val="11"/>
        <color indexed="8"/>
        <rFont val="Calibri"/>
        <family val="2"/>
      </rPr>
      <t xml:space="preserve">
</t>
    </r>
    <r>
      <rPr>
        <sz val="11"/>
        <color indexed="8"/>
        <rFont val="Calibri"/>
        <family val="2"/>
      </rPr>
      <t xml:space="preserve">- 75% </t>
    </r>
    <r>
      <rPr>
        <sz val="11"/>
        <color indexed="8"/>
        <rFont val="돋움"/>
        <family val="2"/>
        <charset val="129"/>
      </rPr>
      <t>이상</t>
    </r>
    <r>
      <rPr>
        <sz val="11"/>
        <color indexed="8"/>
        <rFont val="Calibri"/>
        <family val="2"/>
      </rPr>
      <t xml:space="preserve">
</t>
    </r>
    <r>
      <rPr>
        <sz val="11"/>
        <color indexed="8"/>
        <rFont val="Calibri"/>
        <family val="2"/>
      </rPr>
      <t xml:space="preserve">- 50% </t>
    </r>
    <r>
      <rPr>
        <sz val="11"/>
        <color indexed="8"/>
        <rFont val="돋움"/>
        <family val="2"/>
        <charset val="129"/>
      </rPr>
      <t>이상</t>
    </r>
    <r>
      <rPr>
        <sz val="11"/>
        <color indexed="8"/>
        <rFont val="Calibri"/>
        <family val="2"/>
      </rPr>
      <t xml:space="preserve">
</t>
    </r>
    <r>
      <rPr>
        <sz val="11"/>
        <color indexed="8"/>
        <rFont val="Calibri"/>
        <family val="2"/>
      </rPr>
      <t xml:space="preserve">- 50% </t>
    </r>
    <r>
      <rPr>
        <sz val="11"/>
        <color indexed="8"/>
        <rFont val="돋움"/>
        <family val="2"/>
        <charset val="129"/>
      </rPr>
      <t>미만</t>
    </r>
    <r>
      <rPr>
        <sz val="11"/>
        <color indexed="8"/>
        <rFont val="Calibri"/>
        <family val="2"/>
      </rPr>
      <t xml:space="preserve">
</t>
    </r>
    <r>
      <rPr>
        <sz val="11"/>
        <color indexed="8"/>
        <rFont val="Calibri"/>
        <family val="2"/>
      </rPr>
      <t xml:space="preserve">- </t>
    </r>
    <r>
      <rPr>
        <sz val="11"/>
        <color indexed="8"/>
        <rFont val="돋움"/>
        <family val="2"/>
        <charset val="129"/>
      </rPr>
      <t>없음</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1</t>
    </r>
    <r>
      <rPr>
        <sz val="11"/>
        <color indexed="8"/>
        <rFont val="Calibri"/>
        <family val="2"/>
      </rPr>
      <t xml:space="preserve">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해당</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인</t>
    </r>
    <r>
      <rPr>
        <sz val="11"/>
        <color indexed="8"/>
        <rFont val="Calibri"/>
        <family val="2"/>
      </rPr>
      <t xml:space="preserve"> </t>
    </r>
    <r>
      <rPr>
        <sz val="11"/>
        <color indexed="8"/>
        <rFont val="돋움"/>
        <family val="2"/>
        <charset val="129"/>
      </rPr>
      <t>경우에</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</si>
  <si>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t>5.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</si>
  <si>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r>
      <rPr>
        <sz val="11"/>
        <color indexed="8"/>
        <rFont val="Calibri"/>
        <family val="2"/>
      </rPr>
      <t>5.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t>
    </r>
    <r>
      <rPr>
        <sz val="11"/>
        <color indexed="8"/>
        <rFont val="Calibri"/>
        <family val="2"/>
      </rPr>
      <t xml:space="preserve">
</t>
    </r>
    <r>
      <rPr>
        <sz val="11"/>
        <color indexed="8"/>
        <rFont val="Calibri"/>
        <family val="2"/>
      </rPr>
      <t>­ 100%</t>
    </r>
    <r>
      <rPr>
        <sz val="11"/>
        <color indexed="8"/>
        <rFont val="Calibri"/>
        <family val="2"/>
      </rPr>
      <t xml:space="preserve">
- </t>
    </r>
    <r>
      <rPr>
        <sz val="11"/>
        <color indexed="8"/>
        <rFont val="Calibri"/>
        <family val="2"/>
      </rPr>
      <t>Acima de 90%</t>
    </r>
    <r>
      <rPr>
        <sz val="11"/>
        <color indexed="8"/>
        <rFont val="Calibri"/>
        <family val="2"/>
      </rPr>
      <t xml:space="preserve">
- </t>
    </r>
    <r>
      <rPr>
        <sz val="11"/>
        <color indexed="8"/>
        <rFont val="Calibri"/>
        <family val="2"/>
      </rPr>
      <t>Acima de 75%</t>
    </r>
    <r>
      <rPr>
        <sz val="11"/>
        <color indexed="8"/>
        <rFont val="Calibri"/>
        <family val="2"/>
      </rPr>
      <t xml:space="preserve">
</t>
    </r>
    <r>
      <rPr>
        <sz val="11"/>
        <color indexed="8"/>
        <rFont val="Calibri"/>
        <family val="2"/>
      </rPr>
      <t>- Acima de 50%</t>
    </r>
    <r>
      <rPr>
        <sz val="11"/>
        <color indexed="8"/>
        <rFont val="Calibri"/>
        <family val="2"/>
      </rPr>
      <t xml:space="preserve">
</t>
    </r>
    <r>
      <rPr>
        <sz val="11"/>
        <color indexed="8"/>
        <rFont val="Calibri"/>
        <family val="2"/>
      </rPr>
      <t>- 50% ou menos</t>
    </r>
    <r>
      <rPr>
        <sz val="11"/>
        <color indexed="8"/>
        <rFont val="Calibri"/>
        <family val="2"/>
      </rPr>
      <t xml:space="preserve">
</t>
    </r>
    <r>
      <rPr>
        <sz val="11"/>
        <color indexed="8"/>
        <rFont val="Calibri"/>
        <family val="2"/>
      </rPr>
      <t>- Nenhuma</t>
    </r>
    <r>
      <rPr>
        <sz val="11"/>
        <color indexed="8"/>
        <rFont val="Calibri"/>
        <family val="2"/>
      </rPr>
      <t xml:space="preserve">
</t>
    </r>
    <r>
      <rPr>
        <sz val="11"/>
        <color indexed="8"/>
        <rFont val="Calibri"/>
        <family val="2"/>
      </rPr>
      <t>Esta pergunta é obrigatória para um metal específico se a resposta à pergunta 1 e 2 for “sim” para aquele metal.</t>
    </r>
  </si>
  <si>
    <r>
      <rPr>
        <sz val="11"/>
        <color indexed="8"/>
        <rFont val="Calibri"/>
        <family val="2"/>
      </rPr>
      <t>5.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t>
    </r>
    <r>
      <rPr>
        <sz val="11"/>
        <color indexed="8"/>
        <rFont val="Calibri"/>
        <family val="2"/>
      </rPr>
      <t xml:space="preserve">
- </t>
    </r>
    <r>
      <rPr>
        <sz val="11"/>
        <color indexed="8"/>
        <rFont val="Calibri"/>
        <family val="2"/>
      </rPr>
      <t>100 %</t>
    </r>
    <r>
      <rPr>
        <sz val="11"/>
        <color indexed="8"/>
        <rFont val="Calibri"/>
        <family val="2"/>
      </rPr>
      <t xml:space="preserve">
- </t>
    </r>
    <r>
      <rPr>
        <sz val="11"/>
        <color indexed="8"/>
        <rFont val="Calibri"/>
        <family val="2"/>
      </rPr>
      <t>Größer als 90 %</t>
    </r>
    <r>
      <rPr>
        <sz val="11"/>
        <color indexed="8"/>
        <rFont val="Calibri"/>
        <family val="2"/>
      </rPr>
      <t xml:space="preserve">
- </t>
    </r>
    <r>
      <rPr>
        <sz val="11"/>
        <color indexed="8"/>
        <rFont val="Calibri"/>
        <family val="2"/>
      </rPr>
      <t>Größer als 75 %</t>
    </r>
    <r>
      <rPr>
        <sz val="11"/>
        <color indexed="8"/>
        <rFont val="Calibri"/>
        <family val="2"/>
      </rPr>
      <t xml:space="preserve">
</t>
    </r>
    <r>
      <rPr>
        <sz val="11"/>
        <color indexed="8"/>
        <rFont val="Calibri"/>
        <family val="2"/>
      </rPr>
      <t>- Größer als 50 %</t>
    </r>
    <r>
      <rPr>
        <sz val="11"/>
        <color indexed="8"/>
        <rFont val="Calibri"/>
        <family val="2"/>
      </rPr>
      <t xml:space="preserve">
</t>
    </r>
    <r>
      <rPr>
        <sz val="11"/>
        <color indexed="8"/>
        <rFont val="Calibri"/>
        <family val="2"/>
      </rPr>
      <t>- 50 % oder weniger</t>
    </r>
    <r>
      <rPr>
        <sz val="11"/>
        <color indexed="8"/>
        <rFont val="Calibri"/>
        <family val="2"/>
      </rPr>
      <t xml:space="preserve">
</t>
    </r>
    <r>
      <rPr>
        <sz val="11"/>
        <color indexed="8"/>
        <rFont val="Calibri"/>
        <family val="2"/>
      </rPr>
      <t>- Keine</t>
    </r>
    <r>
      <rPr>
        <sz val="11"/>
        <color indexed="8"/>
        <rFont val="Calibri"/>
        <family val="2"/>
      </rPr>
      <t xml:space="preserve">
</t>
    </r>
    <r>
      <rPr>
        <sz val="11"/>
        <color indexed="8"/>
        <rFont val="Calibri"/>
        <family val="2"/>
      </rPr>
      <t xml:space="preserve">Diese Frage muss für ein bestimmtes Metall beantwortet werden, wenn die Antwort auf Frage </t>
    </r>
    <r>
      <rPr>
        <sz val="11"/>
        <color indexed="8"/>
        <rFont val="Calibri"/>
        <family val="2"/>
      </rPr>
      <t xml:space="preserve"> 1 und 2</t>
    </r>
    <r>
      <rPr>
        <sz val="11"/>
        <color indexed="8"/>
        <rFont val="Calibri"/>
        <family val="2"/>
      </rPr>
      <t xml:space="preserve"> „Ja“ für dieses Metall lautet.</t>
    </r>
  </si>
  <si>
    <r>
      <rPr>
        <sz val="11"/>
        <color indexed="8"/>
        <rFont val="Calibri"/>
        <family val="2"/>
      </rPr>
      <t>5. Bu bir şirketin bu beyan kapsamındaki ürünlerde makul düzeyde 3TG sağladığına inanılan tüm doğrudan tedarikçilerin ihtilaf konusu maden açıklaması yapıp yapmadığının belirlenmesi yönünde bir sorudur. Bu soruya aşağıdaki şekillerde yanıt verilebilir:</t>
    </r>
    <r>
      <rPr>
        <sz val="11"/>
        <color indexed="8"/>
        <rFont val="Calibri"/>
        <family val="2"/>
      </rPr>
      <t xml:space="preserve">
</t>
    </r>
    <r>
      <rPr>
        <sz val="11"/>
        <color indexed="8"/>
        <rFont val="Calibri"/>
        <family val="2"/>
      </rPr>
      <t>­ %100</t>
    </r>
    <r>
      <rPr>
        <sz val="11"/>
        <color indexed="8"/>
        <rFont val="Calibri"/>
        <family val="2"/>
      </rPr>
      <t xml:space="preserve">
</t>
    </r>
    <r>
      <rPr>
        <sz val="11"/>
        <color indexed="8"/>
        <rFont val="Calibri"/>
        <family val="2"/>
      </rPr>
      <t>- %90'dan fazla</t>
    </r>
    <r>
      <rPr>
        <sz val="11"/>
        <color indexed="8"/>
        <rFont val="Calibri"/>
        <family val="2"/>
      </rPr>
      <t xml:space="preserve">
</t>
    </r>
    <r>
      <rPr>
        <sz val="11"/>
        <color indexed="8"/>
        <rFont val="Calibri"/>
        <family val="2"/>
      </rPr>
      <t>- %75'ten fazla</t>
    </r>
    <r>
      <rPr>
        <sz val="11"/>
        <color indexed="8"/>
        <rFont val="Calibri"/>
        <family val="2"/>
      </rPr>
      <t xml:space="preserve">
</t>
    </r>
    <r>
      <rPr>
        <sz val="11"/>
        <color indexed="8"/>
        <rFont val="Calibri"/>
        <family val="2"/>
      </rPr>
      <t>- %50'den fazla</t>
    </r>
    <r>
      <rPr>
        <sz val="11"/>
        <color indexed="8"/>
        <rFont val="Calibri"/>
        <family val="2"/>
      </rPr>
      <t xml:space="preserve">
</t>
    </r>
    <r>
      <rPr>
        <sz val="11"/>
        <color indexed="8"/>
        <rFont val="Calibri"/>
        <family val="2"/>
      </rPr>
      <t>- %50 veya daha az</t>
    </r>
    <r>
      <rPr>
        <sz val="11"/>
        <color indexed="8"/>
        <rFont val="Calibri"/>
        <family val="2"/>
      </rPr>
      <t xml:space="preserve">
</t>
    </r>
    <r>
      <rPr>
        <sz val="11"/>
        <color indexed="8"/>
        <rFont val="Calibri"/>
        <family val="2"/>
      </rPr>
      <t>- Hiçbiri</t>
    </r>
    <r>
      <rPr>
        <sz val="11"/>
        <color indexed="8"/>
        <rFont val="Calibri"/>
        <family val="2"/>
      </rPr>
      <t xml:space="preserve">
</t>
    </r>
    <r>
      <rPr>
        <sz val="11"/>
        <color indexed="8"/>
        <rFont val="Calibri"/>
        <family val="2"/>
      </rPr>
      <t>1. ve 2. soruya belirli bir metal için "Evet" yanıtı verilmişse, bu metal için bu soruya yanıt verilmesi zorunludur.</t>
    </r>
  </si>
  <si>
    <t xml:space="preserve">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</si>
  <si>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r>
      <rPr>
        <sz val="11"/>
        <color indexed="8"/>
        <rFont val="Calibri"/>
        <family val="2"/>
      </rPr>
      <t xml:space="preserve">6.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신고에</t>
    </r>
    <r>
      <rPr>
        <sz val="11"/>
        <color indexed="8"/>
        <rFont val="Calibri"/>
        <family val="2"/>
      </rPr>
      <t xml:space="preserve"> </t>
    </r>
    <r>
      <rPr>
        <sz val="11"/>
        <color indexed="8"/>
        <rFont val="돋움"/>
        <family val="2"/>
        <charset val="129"/>
      </rPr>
      <t>포함된</t>
    </r>
    <r>
      <rPr>
        <sz val="11"/>
        <color indexed="8"/>
        <rFont val="Calibri"/>
        <family val="2"/>
      </rPr>
      <t xml:space="preserve"> </t>
    </r>
    <r>
      <rPr>
        <sz val="11"/>
        <color indexed="8"/>
        <rFont val="돋움"/>
        <family val="2"/>
        <charset val="129"/>
      </rPr>
      <t>제품에</t>
    </r>
    <r>
      <rPr>
        <sz val="11"/>
        <color indexed="8"/>
        <rFont val="Calibri"/>
        <family val="2"/>
      </rPr>
      <t xml:space="preserve"> </t>
    </r>
    <r>
      <rPr>
        <sz val="11"/>
        <color indexed="8"/>
        <rFont val="돋움"/>
        <family val="2"/>
        <charset val="129"/>
      </rPr>
      <t>있는</t>
    </r>
    <r>
      <rPr>
        <sz val="11"/>
        <color indexed="8"/>
        <rFont val="Calibri"/>
        <family val="2"/>
      </rPr>
      <t xml:space="preserve"> 3TG</t>
    </r>
    <r>
      <rPr>
        <sz val="11"/>
        <color indexed="8"/>
        <rFont val="돋움"/>
        <family val="2"/>
        <charset val="129"/>
      </rPr>
      <t>를</t>
    </r>
    <r>
      <rPr>
        <sz val="11"/>
        <color indexed="8"/>
        <rFont val="Calibri"/>
        <family val="2"/>
      </rPr>
      <t xml:space="preserve"> </t>
    </r>
    <r>
      <rPr>
        <sz val="11"/>
        <color indexed="8"/>
        <rFont val="돋움"/>
        <family val="2"/>
        <charset val="129"/>
      </rPr>
      <t>제공하는</t>
    </r>
    <r>
      <rPr>
        <sz val="11"/>
        <color indexed="8"/>
        <rFont val="Calibri"/>
        <family val="2"/>
      </rPr>
      <t xml:space="preserve"> </t>
    </r>
    <r>
      <rPr>
        <sz val="11"/>
        <color indexed="8"/>
        <rFont val="돋움"/>
        <family val="2"/>
        <charset val="129"/>
      </rPr>
      <t>모든</t>
    </r>
    <r>
      <rPr>
        <sz val="11"/>
        <color indexed="8"/>
        <rFont val="Calibri"/>
        <family val="2"/>
      </rPr>
      <t xml:space="preserve"> </t>
    </r>
    <r>
      <rPr>
        <sz val="11"/>
        <color indexed="8"/>
        <rFont val="돋움"/>
        <family val="2"/>
        <charset val="129"/>
      </rPr>
      <t>제련소를</t>
    </r>
    <r>
      <rPr>
        <sz val="11"/>
        <color indexed="8"/>
        <rFont val="Calibri"/>
        <family val="2"/>
      </rPr>
      <t xml:space="preserve"> </t>
    </r>
    <r>
      <rPr>
        <sz val="11"/>
        <color indexed="8"/>
        <rFont val="돋움"/>
        <family val="2"/>
        <charset val="129"/>
      </rPr>
      <t>공급업체가</t>
    </r>
    <r>
      <rPr>
        <sz val="11"/>
        <color indexed="8"/>
        <rFont val="Calibri"/>
        <family val="2"/>
      </rPr>
      <t xml:space="preserve"> </t>
    </r>
    <r>
      <rPr>
        <sz val="11"/>
        <color indexed="8"/>
        <rFont val="돋움"/>
        <family val="2"/>
        <charset val="129"/>
      </rPr>
      <t>식별했음을</t>
    </r>
    <r>
      <rPr>
        <sz val="11"/>
        <color indexed="8"/>
        <rFont val="Calibri"/>
        <family val="2"/>
      </rPr>
      <t xml:space="preserve"> </t>
    </r>
    <r>
      <rPr>
        <sz val="11"/>
        <color indexed="8"/>
        <rFont val="돋움"/>
        <family val="2"/>
        <charset val="129"/>
      </rPr>
      <t>신뢰할</t>
    </r>
    <r>
      <rPr>
        <sz val="11"/>
        <color indexed="8"/>
        <rFont val="Calibri"/>
        <family val="2"/>
      </rPr>
      <t xml:space="preserve"> </t>
    </r>
    <r>
      <rPr>
        <sz val="11"/>
        <color indexed="8"/>
        <rFont val="돋움"/>
        <family val="2"/>
        <charset val="129"/>
      </rPr>
      <t>이유가</t>
    </r>
    <r>
      <rPr>
        <sz val="11"/>
        <color indexed="8"/>
        <rFont val="Calibri"/>
        <family val="2"/>
      </rPr>
      <t xml:space="preserve"> </t>
    </r>
    <r>
      <rPr>
        <sz val="11"/>
        <color indexed="8"/>
        <rFont val="돋움"/>
        <family val="2"/>
        <charset val="129"/>
      </rPr>
      <t>있는지</t>
    </r>
    <r>
      <rPr>
        <sz val="11"/>
        <color indexed="8"/>
        <rFont val="Calibri"/>
        <family val="2"/>
      </rPr>
      <t xml:space="preserve"> </t>
    </r>
    <r>
      <rPr>
        <sz val="11"/>
        <color indexed="8"/>
        <rFont val="돋움"/>
        <family val="2"/>
        <charset val="129"/>
      </rPr>
      <t>여부를</t>
    </r>
    <r>
      <rPr>
        <sz val="11"/>
        <color indexed="8"/>
        <rFont val="Calibri"/>
        <family val="2"/>
      </rPr>
      <t xml:space="preserve"> </t>
    </r>
    <r>
      <rPr>
        <sz val="11"/>
        <color indexed="8"/>
        <rFont val="돋움"/>
        <family val="2"/>
        <charset val="129"/>
      </rPr>
      <t>확인합니다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답변은</t>
    </r>
    <r>
      <rPr>
        <sz val="11"/>
        <color indexed="8"/>
        <rFont val="Calibri"/>
        <family val="2"/>
      </rPr>
      <t xml:space="preserve"> "Yes" </t>
    </r>
    <r>
      <rPr>
        <sz val="11"/>
        <color indexed="8"/>
        <rFont val="돋움"/>
        <family val="2"/>
        <charset val="129"/>
      </rPr>
      <t>또는</t>
    </r>
    <r>
      <rPr>
        <sz val="11"/>
        <color indexed="8"/>
        <rFont val="Calibri"/>
        <family val="2"/>
      </rPr>
      <t xml:space="preserve"> "No"</t>
    </r>
    <r>
      <rPr>
        <sz val="11"/>
        <color indexed="8"/>
        <rFont val="돋움"/>
        <family val="2"/>
        <charset val="129"/>
      </rPr>
      <t>여야</t>
    </r>
    <r>
      <rPr>
        <sz val="11"/>
        <color indexed="8"/>
        <rFont val="Calibri"/>
        <family val="2"/>
      </rPr>
      <t xml:space="preserve"> </t>
    </r>
    <r>
      <rPr>
        <sz val="11"/>
        <color indexed="8"/>
        <rFont val="돋움"/>
        <family val="2"/>
        <charset val="129"/>
      </rPr>
      <t>합니다</t>
    </r>
    <r>
      <rPr>
        <sz val="11"/>
        <color indexed="8"/>
        <rFont val="Calibri"/>
        <family val="2"/>
      </rPr>
      <t>(</t>
    </r>
    <r>
      <rPr>
        <sz val="11"/>
        <color indexed="8"/>
        <rFont val="돋움"/>
        <family val="2"/>
        <charset val="129"/>
      </rPr>
      <t>어떤</t>
    </r>
    <r>
      <rPr>
        <sz val="11"/>
        <color indexed="8"/>
        <rFont val="Calibri"/>
        <family val="2"/>
      </rPr>
      <t xml:space="preserve"> </t>
    </r>
    <r>
      <rPr>
        <sz val="11"/>
        <color indexed="8"/>
        <rFont val="돋움"/>
        <family val="2"/>
        <charset val="129"/>
      </rPr>
      <t>경우에는</t>
    </r>
    <r>
      <rPr>
        <sz val="11"/>
        <color indexed="8"/>
        <rFont val="Calibri"/>
        <family val="2"/>
      </rPr>
      <t xml:space="preserve"> </t>
    </r>
    <r>
      <rPr>
        <sz val="11"/>
        <color indexed="8"/>
        <rFont val="돋움"/>
        <family val="2"/>
        <charset val="129"/>
      </rPr>
      <t>주석</t>
    </r>
    <r>
      <rPr>
        <sz val="11"/>
        <color indexed="8"/>
        <rFont val="Calibri"/>
        <family val="2"/>
      </rPr>
      <t xml:space="preserve">, </t>
    </r>
    <r>
      <rPr>
        <sz val="11"/>
        <color indexed="8"/>
        <rFont val="돋움"/>
        <family val="2"/>
        <charset val="129"/>
      </rPr>
      <t>예를</t>
    </r>
    <r>
      <rPr>
        <sz val="11"/>
        <color indexed="8"/>
        <rFont val="Calibri"/>
        <family val="2"/>
      </rPr>
      <t xml:space="preserve"> </t>
    </r>
    <r>
      <rPr>
        <sz val="11"/>
        <color indexed="8"/>
        <rFont val="돋움"/>
        <family val="2"/>
        <charset val="129"/>
      </rPr>
      <t>들어</t>
    </r>
    <r>
      <rPr>
        <sz val="11"/>
        <color indexed="8"/>
        <rFont val="Calibri"/>
        <family val="2"/>
      </rPr>
      <t xml:space="preserve"> </t>
    </r>
    <r>
      <rPr>
        <sz val="11"/>
        <color indexed="8"/>
        <rFont val="돋움"/>
        <family val="2"/>
        <charset val="129"/>
      </rPr>
      <t>제련소</t>
    </r>
    <r>
      <rPr>
        <sz val="11"/>
        <color indexed="8"/>
        <rFont val="Calibri"/>
        <family val="2"/>
      </rPr>
      <t xml:space="preserve"> </t>
    </r>
    <r>
      <rPr>
        <sz val="11"/>
        <color indexed="8"/>
        <rFont val="돋움"/>
        <family val="2"/>
        <charset val="129"/>
      </rPr>
      <t>목록을</t>
    </r>
    <r>
      <rPr>
        <sz val="11"/>
        <color indexed="8"/>
        <rFont val="Calibri"/>
        <family val="2"/>
      </rPr>
      <t xml:space="preserve"> </t>
    </r>
    <r>
      <rPr>
        <sz val="11"/>
        <color indexed="8"/>
        <rFont val="돋움"/>
        <family val="2"/>
        <charset val="129"/>
      </rPr>
      <t>첨부함</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만일</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 xml:space="preserve">1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라면</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</si>
  <si>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t>6.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</si>
  <si>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6.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</si>
  <si>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6.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</si>
  <si>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6.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</si>
  <si>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r>
      <rPr>
        <sz val="11"/>
        <color indexed="8"/>
        <rFont val="Calibri"/>
        <family val="2"/>
      </rPr>
      <t>6.</t>
    </r>
    <r>
      <rPr>
        <sz val="11"/>
        <color indexed="8"/>
        <rFont val="Calibri"/>
        <family val="2"/>
      </rPr>
      <t xml:space="preserve"> </t>
    </r>
    <r>
      <rPr>
        <sz val="11"/>
        <color indexed="8"/>
        <rFont val="Calibri"/>
        <family val="2"/>
      </rPr>
      <t>Bu soru, tedarikçinin bu beyan kapsamındaki ürünlerde 3TG sağlayan tüm izabe tesislerinin tanımlandığını düşünüp düşünmediğini doğrulama amacı taşır.</t>
    </r>
    <r>
      <rPr>
        <sz val="11"/>
        <color indexed="8"/>
        <rFont val="Calibri"/>
        <family val="2"/>
      </rPr>
      <t xml:space="preserve"> </t>
    </r>
    <r>
      <rPr>
        <sz val="11"/>
        <color indexed="8"/>
        <rFont val="Calibri"/>
        <family val="2"/>
      </rPr>
      <t>Bu soruya belirli durumlarda açıklama girerek (ör. izabe tesislerinin listesi) "evet" ya da "hayır" cevabı verilebilir.</t>
    </r>
    <r>
      <rPr>
        <sz val="11"/>
        <color indexed="8"/>
        <rFont val="Calibri"/>
        <family val="2"/>
      </rPr>
      <t xml:space="preserve"> </t>
    </r>
    <r>
      <rPr>
        <sz val="11"/>
        <color indexed="8"/>
        <rFont val="Calibri"/>
        <family val="2"/>
      </rPr>
      <t>1. ve 2. soruya belirli bir metal için "Evet" yanıtı verilmişse, bu metal için bu soruya yanıt verilmesi zorunludur.</t>
    </r>
  </si>
  <si>
    <t xml:space="preserve">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</si>
  <si>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r>
      <rPr>
        <sz val="11"/>
        <color indexed="8"/>
        <rFont val="Calibri"/>
        <family val="2"/>
      </rPr>
      <t xml:space="preserve">7.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신고에</t>
    </r>
    <r>
      <rPr>
        <sz val="11"/>
        <color indexed="8"/>
        <rFont val="Calibri"/>
        <family val="2"/>
      </rPr>
      <t xml:space="preserve"> </t>
    </r>
    <r>
      <rPr>
        <sz val="11"/>
        <color indexed="8"/>
        <rFont val="돋움"/>
        <family val="2"/>
        <charset val="129"/>
      </rPr>
      <t>포함된</t>
    </r>
    <r>
      <rPr>
        <sz val="11"/>
        <color indexed="8"/>
        <rFont val="Calibri"/>
        <family val="2"/>
      </rPr>
      <t xml:space="preserve"> </t>
    </r>
    <r>
      <rPr>
        <sz val="11"/>
        <color indexed="8"/>
        <rFont val="돋움"/>
        <family val="2"/>
        <charset val="129"/>
      </rPr>
      <t>제품에</t>
    </r>
    <r>
      <rPr>
        <sz val="11"/>
        <color indexed="8"/>
        <rFont val="Calibri"/>
        <family val="2"/>
      </rPr>
      <t xml:space="preserve"> </t>
    </r>
    <r>
      <rPr>
        <sz val="11"/>
        <color indexed="8"/>
        <rFont val="돋움"/>
        <family val="2"/>
        <charset val="129"/>
      </rPr>
      <t>있는</t>
    </r>
    <r>
      <rPr>
        <sz val="11"/>
        <color indexed="8"/>
        <rFont val="Calibri"/>
        <family val="2"/>
      </rPr>
      <t xml:space="preserve"> 3TG</t>
    </r>
    <r>
      <rPr>
        <sz val="11"/>
        <color indexed="8"/>
        <rFont val="돋움"/>
        <family val="2"/>
        <charset val="129"/>
      </rPr>
      <t>를</t>
    </r>
    <r>
      <rPr>
        <sz val="11"/>
        <color indexed="8"/>
        <rFont val="Calibri"/>
        <family val="2"/>
      </rPr>
      <t xml:space="preserve"> </t>
    </r>
    <r>
      <rPr>
        <sz val="11"/>
        <color indexed="8"/>
        <rFont val="돋움"/>
        <family val="2"/>
        <charset val="129"/>
      </rPr>
      <t>공급하는</t>
    </r>
    <r>
      <rPr>
        <sz val="11"/>
        <color indexed="8"/>
        <rFont val="Calibri"/>
        <family val="2"/>
      </rPr>
      <t xml:space="preserve"> </t>
    </r>
    <r>
      <rPr>
        <sz val="11"/>
        <color indexed="8"/>
        <rFont val="돋움"/>
        <family val="2"/>
        <charset val="129"/>
      </rPr>
      <t>모든</t>
    </r>
    <r>
      <rPr>
        <sz val="11"/>
        <color indexed="8"/>
        <rFont val="Calibri"/>
        <family val="2"/>
      </rPr>
      <t xml:space="preserve"> </t>
    </r>
    <r>
      <rPr>
        <sz val="11"/>
        <color indexed="8"/>
        <rFont val="돋움"/>
        <family val="2"/>
        <charset val="129"/>
      </rPr>
      <t>제련소가</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신고에</t>
    </r>
    <r>
      <rPr>
        <sz val="11"/>
        <color indexed="8"/>
        <rFont val="Calibri"/>
        <family val="2"/>
      </rPr>
      <t xml:space="preserve"> </t>
    </r>
    <r>
      <rPr>
        <sz val="11"/>
        <color indexed="8"/>
        <rFont val="돋움"/>
        <family val="2"/>
        <charset val="129"/>
      </rPr>
      <t>보고되었는지</t>
    </r>
    <r>
      <rPr>
        <sz val="11"/>
        <color indexed="8"/>
        <rFont val="Calibri"/>
        <family val="2"/>
      </rPr>
      <t xml:space="preserve"> </t>
    </r>
    <r>
      <rPr>
        <sz val="11"/>
        <color indexed="8"/>
        <rFont val="돋움"/>
        <family val="2"/>
        <charset val="129"/>
      </rPr>
      <t>여부를</t>
    </r>
    <r>
      <rPr>
        <sz val="11"/>
        <color indexed="8"/>
        <rFont val="Calibri"/>
        <family val="2"/>
      </rPr>
      <t xml:space="preserve"> </t>
    </r>
    <r>
      <rPr>
        <sz val="11"/>
        <color indexed="8"/>
        <rFont val="돋움"/>
        <family val="2"/>
        <charset val="129"/>
      </rPr>
      <t>확인합니다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답변은</t>
    </r>
    <r>
      <rPr>
        <sz val="11"/>
        <color indexed="8"/>
        <rFont val="Calibri"/>
        <family val="2"/>
      </rPr>
      <t xml:space="preserve"> "Yes" </t>
    </r>
    <r>
      <rPr>
        <sz val="11"/>
        <color indexed="8"/>
        <rFont val="돋움"/>
        <family val="2"/>
        <charset val="129"/>
      </rPr>
      <t>또는</t>
    </r>
    <r>
      <rPr>
        <sz val="11"/>
        <color indexed="8"/>
        <rFont val="Calibri"/>
        <family val="2"/>
      </rPr>
      <t xml:space="preserve"> "No"</t>
    </r>
    <r>
      <rPr>
        <sz val="11"/>
        <color indexed="8"/>
        <rFont val="돋움"/>
        <family val="2"/>
        <charset val="129"/>
      </rPr>
      <t>여야</t>
    </r>
    <r>
      <rPr>
        <sz val="11"/>
        <color indexed="8"/>
        <rFont val="Calibri"/>
        <family val="2"/>
      </rPr>
      <t xml:space="preserve"> </t>
    </r>
    <r>
      <rPr>
        <sz val="11"/>
        <color indexed="8"/>
        <rFont val="돋움"/>
        <family val="2"/>
        <charset val="129"/>
      </rPr>
      <t>합니다</t>
    </r>
    <r>
      <rPr>
        <sz val="11"/>
        <color indexed="8"/>
        <rFont val="Calibri"/>
        <family val="2"/>
      </rPr>
      <t>(</t>
    </r>
    <r>
      <rPr>
        <sz val="11"/>
        <color indexed="8"/>
        <rFont val="돋움"/>
        <family val="2"/>
        <charset val="129"/>
      </rPr>
      <t>어떤</t>
    </r>
    <r>
      <rPr>
        <sz val="11"/>
        <color indexed="8"/>
        <rFont val="Calibri"/>
        <family val="2"/>
      </rPr>
      <t xml:space="preserve"> </t>
    </r>
    <r>
      <rPr>
        <sz val="11"/>
        <color indexed="8"/>
        <rFont val="돋움"/>
        <family val="2"/>
        <charset val="129"/>
      </rPr>
      <t>경우에는</t>
    </r>
    <r>
      <rPr>
        <sz val="11"/>
        <color indexed="8"/>
        <rFont val="Calibri"/>
        <family val="2"/>
      </rPr>
      <t xml:space="preserve"> </t>
    </r>
    <r>
      <rPr>
        <sz val="11"/>
        <color indexed="8"/>
        <rFont val="돋움"/>
        <family val="2"/>
        <charset val="129"/>
      </rPr>
      <t>주석</t>
    </r>
    <r>
      <rPr>
        <sz val="11"/>
        <color indexed="8"/>
        <rFont val="Calibri"/>
        <family val="2"/>
      </rPr>
      <t xml:space="preserve">, </t>
    </r>
    <r>
      <rPr>
        <sz val="11"/>
        <color indexed="8"/>
        <rFont val="돋움"/>
        <family val="2"/>
        <charset val="129"/>
      </rPr>
      <t>예를</t>
    </r>
    <r>
      <rPr>
        <sz val="11"/>
        <color indexed="8"/>
        <rFont val="Calibri"/>
        <family val="2"/>
      </rPr>
      <t xml:space="preserve"> </t>
    </r>
    <r>
      <rPr>
        <sz val="11"/>
        <color indexed="8"/>
        <rFont val="돋움"/>
        <family val="2"/>
        <charset val="129"/>
      </rPr>
      <t>들어</t>
    </r>
    <r>
      <rPr>
        <sz val="11"/>
        <color indexed="8"/>
        <rFont val="Calibri"/>
        <family val="2"/>
      </rPr>
      <t xml:space="preserve"> </t>
    </r>
    <r>
      <rPr>
        <sz val="11"/>
        <color indexed="8"/>
        <rFont val="돋움"/>
        <family val="2"/>
        <charset val="129"/>
      </rPr>
      <t>제련소</t>
    </r>
    <r>
      <rPr>
        <sz val="11"/>
        <color indexed="8"/>
        <rFont val="Calibri"/>
        <family val="2"/>
      </rPr>
      <t xml:space="preserve"> </t>
    </r>
    <r>
      <rPr>
        <sz val="11"/>
        <color indexed="8"/>
        <rFont val="돋움"/>
        <family val="2"/>
        <charset val="129"/>
      </rPr>
      <t>목록을</t>
    </r>
    <r>
      <rPr>
        <sz val="11"/>
        <color indexed="8"/>
        <rFont val="Calibri"/>
        <family val="2"/>
      </rPr>
      <t xml:space="preserve"> </t>
    </r>
    <r>
      <rPr>
        <sz val="11"/>
        <color indexed="8"/>
        <rFont val="돋움"/>
        <family val="2"/>
        <charset val="129"/>
      </rPr>
      <t>첨부함</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만일</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 xml:space="preserve">1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라면</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</si>
  <si>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t>7.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</si>
  <si>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</si>
  <si>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r>
      <rPr>
        <sz val="11"/>
        <color indexed="8"/>
        <rFont val="Calibri"/>
        <family val="2"/>
      </rPr>
      <t xml:space="preserve">7.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t>
    </r>
    <r>
      <rPr>
        <sz val="11"/>
        <color indexed="8"/>
        <rFont val="Calibri"/>
        <family val="2"/>
      </rPr>
      <t>und</t>
    </r>
    <r>
      <rPr>
        <sz val="11"/>
        <color indexed="8"/>
        <rFont val="Calibri"/>
        <family val="2"/>
      </rPr>
      <t xml:space="preserve"> 2 „Ja“ für dieses Metall lautet.</t>
    </r>
  </si>
  <si>
    <t>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</si>
  <si>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r>
      <rPr>
        <sz val="11"/>
        <color indexed="8"/>
        <rFont val="Calibri"/>
        <family val="2"/>
      </rPr>
      <t>7.</t>
    </r>
    <r>
      <rPr>
        <sz val="11"/>
        <color indexed="8"/>
        <rFont val="Calibri"/>
        <family val="2"/>
      </rPr>
      <t xml:space="preserve"> </t>
    </r>
    <r>
      <rPr>
        <sz val="11"/>
        <color indexed="8"/>
        <rFont val="Calibri"/>
        <family val="2"/>
      </rPr>
      <t>Bu soru, bu beyan kapsamındaki ürünlerdeki 3TG'leri sağladığı belirlenen izabe tesislerinin beyanda bildirilip bildirilmediğini tespit etme amacı taşımaktadır.</t>
    </r>
    <r>
      <rPr>
        <sz val="11"/>
        <color indexed="8"/>
        <rFont val="Calibri"/>
        <family val="2"/>
      </rPr>
      <t xml:space="preserve"> </t>
    </r>
    <r>
      <rPr>
        <sz val="11"/>
        <color indexed="8"/>
        <rFont val="Calibri"/>
        <family val="2"/>
      </rPr>
      <t>Bu soruya belirli durumlarda açıklama girerek (ör. izabe tesislerinin listesi) "evet" ya da "hayır" cevabı verilebilir.</t>
    </r>
    <r>
      <rPr>
        <sz val="11"/>
        <color indexed="8"/>
        <rFont val="Calibri"/>
        <family val="2"/>
      </rPr>
      <t xml:space="preserve"> </t>
    </r>
    <r>
      <rPr>
        <sz val="11"/>
        <color indexed="8"/>
        <rFont val="Calibri"/>
        <family val="2"/>
      </rPr>
      <t>1. ve 2. soruya belirli bir metal için "Evet" yanıtı verilmişse, bu metal için bu soruya yanıt verilmesi zorunludur.</t>
    </r>
  </si>
  <si>
    <r>
      <rPr>
        <sz val="11"/>
        <color indexed="8"/>
        <rFont val="Calibri"/>
        <family val="2"/>
      </rPr>
      <t xml:space="preserve">질문 A. ~ I.(69 ~ 86행)의 답변 지침. </t>
    </r>
    <r>
      <rPr>
        <sz val="11"/>
        <color indexed="8"/>
        <rFont val="Calibri"/>
        <family val="2"/>
      </rPr>
      <t xml:space="preserve">어떤 광물에 대한 질문 1의 답변이 “Yes”일 경우, 질문 A. ~ I.에 대한 답변은 필수입니다. </t>
    </r>
    <r>
      <rPr>
        <sz val="11"/>
        <color indexed="8"/>
        <rFont val="Calibri"/>
        <family val="2"/>
      </rPr>
      <t xml:space="preserve">
</t>
    </r>
    <r>
      <rPr>
        <sz val="11"/>
        <color indexed="8"/>
        <rFont val="Calibri"/>
        <family val="2"/>
      </rPr>
      <t>답변은 영어로만 기입하십시오</t>
    </r>
  </si>
  <si>
    <r>
      <rPr>
        <sz val="11"/>
        <color indexed="8"/>
        <rFont val="Calibri"/>
        <family val="2"/>
      </rPr>
      <t>Instructions pour les questions A à I (lignes 69 à 86).</t>
    </r>
    <r>
      <rPr>
        <sz val="11"/>
        <color indexed="8"/>
        <rFont val="Calibri"/>
        <family val="2"/>
      </rPr>
      <t xml:space="preserve"> </t>
    </r>
    <r>
      <rPr>
        <sz val="11"/>
        <color indexed="8"/>
        <rFont val="Calibri"/>
        <family val="2"/>
      </rPr>
      <t>Les questions A à I sont obligatoires, si la réponse à la question 1 est « oui » pour un métal.</t>
    </r>
    <r>
      <rPr>
        <sz val="11"/>
        <color indexed="8"/>
        <rFont val="Calibri"/>
        <family val="2"/>
      </rPr>
      <t xml:space="preserve">
</t>
    </r>
    <r>
      <rPr>
        <sz val="11"/>
        <color indexed="8"/>
        <rFont val="Calibri"/>
        <family val="2"/>
      </rPr>
      <t>Répondez en ANGLAIS uniquement</t>
    </r>
  </si>
  <si>
    <r>
      <rPr>
        <sz val="11"/>
        <color indexed="8"/>
        <rFont val="Calibri"/>
        <family val="2"/>
      </rPr>
      <t>Instruções para completar a pergunta A - I. (fileiras 69 a 86).  As perguntas A. a I. são obrigatórias se a resposta à pergunta 1 for “sim” para qualquer metal.</t>
    </r>
    <r>
      <rPr>
        <sz val="11"/>
        <color indexed="8"/>
        <rFont val="Calibri"/>
        <family val="2"/>
      </rPr>
      <t xml:space="preserve">
</t>
    </r>
    <r>
      <rPr>
        <sz val="11"/>
        <color indexed="8"/>
        <rFont val="Calibri"/>
        <family val="2"/>
      </rPr>
      <t>Dê as respostas somente em INGLÊS</t>
    </r>
  </si>
  <si>
    <r>
      <rPr>
        <sz val="11"/>
        <color indexed="8"/>
        <rFont val="Calibri"/>
        <family val="2"/>
      </rPr>
      <t>Instruktionen zur Beantwortung der Fragen A. – I. (Reihen 69–86).</t>
    </r>
    <r>
      <rPr>
        <sz val="11"/>
        <color indexed="8"/>
        <rFont val="Calibri"/>
        <family val="2"/>
      </rPr>
      <t xml:space="preserve">  </t>
    </r>
    <r>
      <rPr>
        <sz val="11"/>
        <color indexed="8"/>
        <rFont val="Calibri"/>
        <family val="2"/>
      </rPr>
      <t>Die Fragen A. bis I. müssen beantwortet werden, wenn die Antwort auf Frage 1 für irgendein Metall „Ja“ lautet.</t>
    </r>
    <r>
      <rPr>
        <sz val="11"/>
        <color indexed="8"/>
        <rFont val="Calibri"/>
        <family val="2"/>
      </rPr>
      <t xml:space="preserve">
</t>
    </r>
    <r>
      <rPr>
        <sz val="11"/>
        <color indexed="8"/>
        <rFont val="Calibri"/>
        <family val="2"/>
      </rPr>
      <t>Bitte geben Sie Ihre Antworten nur auf ENGLISCH</t>
    </r>
  </si>
  <si>
    <r>
      <rPr>
        <sz val="11"/>
        <color indexed="8"/>
        <rFont val="Calibri"/>
        <family val="2"/>
      </rPr>
      <t>A. - I. arası soruların yanıtlanması için talimatlar (69 ila 86 arası satırlar)  Herhangi bir metal için 1. soruya "Evet" yanıtı verilmişse, A. ile I. arası soruların yanıtlanması gerekmektedir.</t>
    </r>
    <r>
      <rPr>
        <sz val="11"/>
        <color indexed="8"/>
        <rFont val="Calibri"/>
        <family val="2"/>
      </rPr>
      <t xml:space="preserve">
</t>
    </r>
    <r>
      <rPr>
        <sz val="11"/>
        <color indexed="8"/>
        <rFont val="Calibri"/>
        <family val="2"/>
      </rPr>
      <t>Yanıtları yalnızca İNGİLİZCE olarak verin</t>
    </r>
  </si>
  <si>
    <t>InstructionsA50</t>
  </si>
  <si>
    <t>Smelter Name (1)</t>
  </si>
  <si>
    <t>冶炼厂名称 (1)</t>
  </si>
  <si>
    <t>제련소 이름 (1)</t>
  </si>
  <si>
    <t>Nom de la fonderie (1)</t>
  </si>
  <si>
    <t>Nome de Fundição (1)</t>
  </si>
  <si>
    <t>Schmelzofenname (1)</t>
  </si>
  <si>
    <t>Nombre de la fundidora (1)</t>
  </si>
  <si>
    <t>Nome della fonderia (1)</t>
  </si>
  <si>
    <t>İzabe Tesisi Adı (1)</t>
  </si>
  <si>
    <t>Schmelzhütten: Land (*)</t>
  </si>
  <si>
    <t>Schmelzhütten: Straße</t>
  </si>
  <si>
    <t>Schmelzhütten: Stadt</t>
  </si>
  <si>
    <t>Schmelzhütten: Bundesland/Provinz</t>
  </si>
  <si>
    <t>Schmelzhütte: Land</t>
  </si>
  <si>
    <t>FULL NAME</t>
  </si>
  <si>
    <t>Instructions for completing Questions A. – I. (rows 69 - 85).  Questions A. through I. are mandatory if the both of responses to Question 1 and 2 are “Yes” for any metal.
Provide answers in ENGLISH only</t>
    <phoneticPr fontId="28"/>
  </si>
  <si>
    <t>1. Smelter Identification Input Column - If you know the Smelter Identification Number, input the number in Column A (columns B, C, E, F, G, I, and J will auto-populate).  Column A does not autopopulate.</t>
    <phoneticPr fontId="28"/>
  </si>
  <si>
    <t>1. Colonne d’entrée de l’identification de la fonderie. Si vous connaissez le numéro d’identification de la fonderie, saisissez-le dans la colonne A (les colonnes B, C, E, F, G, I et J se rempliront automatiquement). La colonne A ne se remplit pas automatiquement.</t>
    <phoneticPr fontId="28"/>
  </si>
  <si>
    <t>1. Eingabespalte Schmelzofenidentifizierung – Wenn Sie die Schmelzofenidentifizierungsnummer kennen, geben Sie die Nummer in Spalte A ein (Spalten B, C, E, F, G, I und J füllen sich automatisch aus).  Spalte A füllt sich nicht automatisch aus.</t>
    <phoneticPr fontId="28"/>
  </si>
  <si>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</si>
  <si>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</si>
  <si>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</si>
  <si>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</si>
  <si>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</si>
  <si>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</si>
  <si>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</si>
  <si>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</si>
  <si>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</si>
  <si>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</si>
  <si>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</si>
  <si>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</si>
  <si>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</si>
  <si>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</si>
  <si>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</si>
  <si>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</si>
  <si>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</si>
  <si>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</si>
  <si>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</si>
  <si>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</si>
  <si>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</si>
  <si>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</si>
  <si>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</si>
  <si>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</si>
  <si>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</si>
  <si>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</si>
  <si>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</si>
  <si>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</si>
  <si>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</si>
  <si>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</si>
  <si>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</si>
  <si>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</si>
  <si>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</si>
  <si>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</si>
  <si>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</si>
  <si>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</si>
  <si>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</si>
  <si>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</si>
  <si>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</si>
  <si>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</si>
  <si>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</si>
  <si>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</si>
  <si>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</si>
  <si>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</si>
  <si>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</si>
  <si>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</si>
  <si>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</si>
  <si>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</si>
  <si>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CZ-110</t>
  </si>
  <si>
    <t>CZ-111</t>
  </si>
  <si>
    <t>CZ-112</t>
  </si>
  <si>
    <t>CZ-113</t>
  </si>
  <si>
    <t>CZ-114</t>
  </si>
  <si>
    <t>CZ-115</t>
  </si>
  <si>
    <t>CZ-116</t>
  </si>
  <si>
    <t>CZ-117</t>
  </si>
  <si>
    <t>CZ-118</t>
  </si>
  <si>
    <t>CZ-119</t>
  </si>
  <si>
    <t>CZ-120</t>
  </si>
  <si>
    <t>CZ-122</t>
  </si>
  <si>
    <t>CZ-121</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</si>
  <si>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</si>
  <si>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</si>
  <si>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</si>
  <si>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</si>
  <si>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</si>
  <si>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</si>
  <si>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</si>
  <si>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</si>
  <si>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</si>
  <si>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</si>
  <si>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</si>
  <si>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</si>
  <si>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</si>
  <si>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</si>
  <si>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</si>
  <si>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</si>
  <si>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</si>
  <si>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</si>
  <si>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</si>
  <si>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</si>
  <si>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</si>
  <si>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</si>
  <si>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</si>
  <si>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</si>
  <si>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</si>
  <si>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</si>
  <si>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</si>
  <si>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</si>
  <si>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Minskaja  voblasć</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</si>
  <si>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</si>
  <si>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</si>
  <si>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</si>
  <si>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</si>
  <si>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</si>
  <si>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</si>
  <si>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</si>
  <si>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</si>
  <si>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</si>
  <si>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</si>
  <si>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</si>
  <si>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</si>
  <si>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</si>
  <si>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</si>
  <si>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</si>
  <si>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</si>
  <si>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</si>
  <si>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</si>
  <si>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</si>
  <si>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</si>
  <si>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</si>
  <si>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</si>
  <si>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</si>
  <si>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Aomen (see also separate country code entry under MO)</t>
  </si>
  <si>
    <t>Taiwan (see also separate country code entry under TW)</t>
  </si>
  <si>
    <t>Xianggang (see also separate country code entry under HK)</t>
  </si>
  <si>
    <t>Kraj Vysočina</t>
  </si>
  <si>
    <t>Žďár nad Sázavou</t>
  </si>
  <si>
    <t>Ostrava-město</t>
  </si>
  <si>
    <t>Praha, Hlavní mešto</t>
  </si>
  <si>
    <t>Praha 16</t>
  </si>
  <si>
    <t>Praha 17</t>
  </si>
  <si>
    <t>Praha 18</t>
  </si>
  <si>
    <t>Praha 19</t>
  </si>
  <si>
    <t>Praha 20</t>
  </si>
  <si>
    <t>Praha 22</t>
  </si>
  <si>
    <t>Praha 21</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</si>
  <si>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</si>
  <si>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</si>
  <si>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</si>
  <si>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</si>
  <si>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</si>
  <si>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</si>
  <si>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</si>
  <si>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</si>
  <si>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</si>
  <si>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</si>
  <si>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</si>
  <si>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</si>
  <si>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</si>
  <si>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</si>
  <si>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</si>
  <si>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</si>
  <si>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</si>
  <si>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</si>
  <si>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</si>
  <si>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</si>
  <si>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</si>
  <si>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</si>
  <si>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</si>
  <si>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</si>
  <si>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</si>
  <si>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</si>
  <si>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</si>
  <si>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</si>
  <si>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</si>
  <si>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</si>
  <si>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</si>
  <si>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</si>
  <si>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</si>
  <si>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</si>
  <si>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</si>
  <si>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</si>
  <si>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</si>
  <si>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</si>
  <si>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</si>
  <si>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</si>
  <si>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</si>
  <si>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</si>
  <si>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</si>
  <si>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</si>
  <si>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</si>
  <si>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</si>
  <si>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</si>
  <si>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</si>
  <si>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</si>
  <si>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</si>
  <si>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</si>
  <si>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</si>
  <si>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</si>
  <si>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</si>
  <si>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</si>
  <si>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</si>
  <si>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</si>
  <si>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</si>
  <si>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</si>
  <si>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</si>
  <si>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</si>
  <si>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Ciudad de Mexico</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</si>
  <si>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</si>
  <si>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</si>
  <si>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</si>
  <si>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</si>
  <si>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</si>
  <si>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</si>
  <si>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</si>
  <si>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</si>
  <si>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</si>
  <si>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</si>
  <si>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</si>
  <si>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</si>
  <si>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</si>
  <si>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</si>
  <si>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</si>
  <si>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Nohiyahoi Tobei Jumhurí</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</si>
  <si>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</si>
  <si>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</si>
  <si>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</si>
  <si>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</si>
  <si>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</si>
  <si>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</si>
  <si>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</si>
  <si>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</si>
  <si>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Boneiru</t>
  </si>
  <si>
    <t>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This question is mandatory.</t>
  </si>
  <si>
    <r>
      <rPr>
        <sz val="11"/>
        <color indexed="8"/>
        <rFont val="Verdana"/>
        <family val="2"/>
      </rPr>
      <t>E. Veuillez répondre « oui » ou « non » pour indiquer si votre société a mis en œuvre des mesures de diligence raisonnable concernant l'approvisionnement en minerais de conflit.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t>
    </r>
    <r>
      <rPr>
        <sz val="11"/>
        <rFont val="Verdana"/>
        <family val="2"/>
      </rPr>
      <t xml:space="preserve">
</t>
    </r>
    <r>
      <rPr>
        <sz val="11"/>
        <color indexed="8"/>
        <rFont val="Verdana"/>
        <family val="2"/>
      </rPr>
      <t>Les mesures de diligence raisonnable peuvent inclure, par exemple : indiquer aux fournisseurs et intégrer aux contrats (si possible) vos attentes en faveur d'une chaîne d'approvisionnement dépourvue de minerais de conflit ; identifier et évaluer les risques de la chaîne d'approvisionnement ; concevoir et mettre en œuvre une stratégie pour répondre aux risques identifiés ; vérifier la conformité de votre fournisseur direct à la politique concernant l'absence de conflit avec la RDC, etc.  Ces exemples de mesures de diligence raisonnable correspondent aux directives figurant dans les instructions mondialement reconnues de l'OCDE.  
Cette question est obligatoire.</t>
    </r>
  </si>
  <si>
    <r>
      <rPr>
        <sz val="11"/>
        <color indexed="8"/>
        <rFont val="Verdana"/>
        <family val="2"/>
      </rPr>
      <t>E. Responda “sim” ou “não” para divulgar se a sua empresa implementou medidas de diligência devida a fontes de minerais de conflito. Esta declaração não pretende prestar detalhes das medidas de diligência devida de uma empresa, mas que uma empresa implementou medidas de diligência devida. Os aspectos de medidas de diligência devida aceitáveis serão determinados pelo solicitante e pelo fornecedor.</t>
    </r>
    <r>
      <rPr>
        <sz val="11"/>
        <rFont val="Verdana"/>
        <family val="2"/>
      </rPr>
      <t xml:space="preserve">
</t>
    </r>
    <r>
      <rPr>
        <sz val="11"/>
        <color indexed="8"/>
        <rFont val="Verdana"/>
        <family val="2"/>
      </rPr>
      <t>Entre os exemplos de medidas de diligência devida podem estar: comunicar e incorporar nos contratos (quando possível) suas expectativas aos fornecedores sobre a cadeia de suprimentos de minerais isentos de conflito; identificar e avaliar riscos na cadeia de suprimentos; projetar e implementar uma estratégia para responder a riscos identificados; verificar a conformidade do seu fornecedor direto à sua política livre de conflito RDC, etc. Esses exemplos de medidas de diligência devida são condizentes com as diretrizes incluídas na Orientação OECD internacionalmente reconhecida.  
Esta pergunta é obrigatória.</t>
    </r>
  </si>
  <si>
    <r>
      <rPr>
        <sz val="11"/>
        <color indexed="8"/>
        <rFont val="Verdana"/>
        <family val="2"/>
      </rPr>
      <t>E. Bitte antworten Sie mit „Ja“ oder „Nein“, um anzugeben, ob Ihr Unternehmen Due-Diligence-Maßnahmen für die Beschaffung von Konfliktmineralien verwendet. Diese Erklärung erfordert keine Details zu den Due-Diligence-Maßnahmen eines Unternehmens – es geht lediglich darum, ob solche Maßnahmen in Kraft sind. Die genaue Beschaffenheit angemessener Due-Diligence-Maßnahmen muss vom Antragsteller und vom Lieferanten bestimmt werden.</t>
    </r>
    <r>
      <rPr>
        <sz val="11"/>
        <rFont val="Verdana"/>
        <family val="2"/>
      </rPr>
      <t xml:space="preserve">
</t>
    </r>
    <r>
      <rPr>
        <sz val="11"/>
        <color indexed="8"/>
        <rFont val="Verdana"/>
        <family val="2"/>
      </rPr>
      <t>Beispiele für Due-Diligence-Maßnahmen sind unter anderem: Erwartungen an Lieferanten innerhalb der Lieferkette für konfliktfreie Mineralien kommunizieren und (wenn möglich) in Verträge aufnehmen; Risiken in der Lieferkette identifizieren und auswerten; eine Strategie zur Handhabung identifizierter Risiken entwickeln und umsetzen; die DRC-Konfliktfreiheit Ihrer direkten Lieferanten entsprechend deren Richtlinie verifizieren, etc.  Diese Beispiele für Due-Diligence-Maßnahmen sind konsistent mit den Vorgaben der international anerkannten OECD-Anleitung.  
Diese Frage muss beantwortet werden.</t>
    </r>
  </si>
  <si>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</si>
  <si>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</si>
  <si>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</si>
  <si>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</si>
  <si>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Schmelzer Name ( 1 ) - Füllen Sie den Namen des Schmelzers in Spalte C ein, wenn Sie  "Schmelzer nicht aufgelistet" ausgewählt haben.  Dieses Feld wird automatisch ausgefüllt, wenn ein Schmelzer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</si>
  <si>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</si>
  <si>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</si>
  <si>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</si>
  <si>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</si>
  <si>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</si>
  <si>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</si>
  <si>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</si>
  <si>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</si>
  <si>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</si>
  <si>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</si>
  <si>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</si>
  <si>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</si>
  <si>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</si>
  <si>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</si>
  <si>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</si>
  <si>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</si>
  <si>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</si>
  <si>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</si>
  <si>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</si>
  <si>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Guangdong Rising Rare Metals-EO Materials Ltd.</t>
  </si>
  <si>
    <t>Jiujiang Janny New Material Co., Ltd.</t>
  </si>
  <si>
    <t>CID003191</t>
  </si>
  <si>
    <t>Mineracao Taboca SA</t>
  </si>
  <si>
    <t>RFH Tantalum Smeltery Co., Ltd./Yanling Jincheng Tantalum &amp; Niobium Co., Ltd.</t>
  </si>
  <si>
    <t>Chifeng Dajingzi Tin Industry Co., Ltd.</t>
  </si>
  <si>
    <t>CID003190</t>
  </si>
  <si>
    <t>Guangxi Hua Shu Dan CO., LTD.</t>
  </si>
  <si>
    <t>Metallo Belgium N.V.</t>
  </si>
  <si>
    <t>Metallo Spain S.L.U.</t>
  </si>
  <si>
    <t>Pongpipat Company Limited</t>
  </si>
  <si>
    <t>CID003208</t>
  </si>
  <si>
    <t>PT Bangka Serumpun</t>
  </si>
  <si>
    <t>CID003205</t>
  </si>
  <si>
    <t>Ganzhou Haichuang Tungsten Co., Ltd.</t>
  </si>
  <si>
    <t>Han River Pelican State Alloy Co., Ltd.</t>
  </si>
  <si>
    <t>Chopyeong-myeon</t>
  </si>
  <si>
    <t>Pyeongtaek-si</t>
  </si>
  <si>
    <t>Gunsan-si</t>
  </si>
  <si>
    <t>Konan</t>
  </si>
  <si>
    <t>Rosario</t>
  </si>
  <si>
    <t>Air Mesu</t>
  </si>
  <si>
    <t>Pangkalpinang</t>
  </si>
  <si>
    <t>Pegantungan</t>
  </si>
  <si>
    <t>Pasir Putih</t>
  </si>
  <si>
    <t>Mentawak</t>
  </si>
  <si>
    <t>Sungai Samak</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</si>
  <si>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</si>
  <si>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</si>
  <si>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</si>
  <si>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</si>
  <si>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</si>
  <si>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</si>
  <si>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</si>
  <si>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</si>
  <si>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</si>
  <si>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</si>
  <si>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</si>
  <si>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</si>
  <si>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</si>
  <si>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</si>
  <si>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</si>
  <si>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</si>
  <si>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</si>
  <si>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</si>
  <si>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</si>
  <si>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</si>
  <si>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</si>
  <si>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</si>
  <si>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</si>
  <si>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</si>
  <si>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</si>
  <si>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</si>
  <si>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</si>
  <si>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</si>
  <si>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</si>
  <si>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</si>
  <si>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</si>
  <si>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</si>
  <si>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</si>
  <si>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</si>
  <si>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</si>
  <si>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</si>
  <si>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</si>
  <si>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</si>
  <si>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</si>
  <si>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</si>
  <si>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</si>
  <si>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</si>
  <si>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</si>
  <si>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</si>
  <si>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</si>
  <si>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</si>
  <si>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</si>
  <si>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</si>
  <si>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</si>
  <si>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</si>
  <si>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</si>
  <si>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</si>
  <si>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</si>
  <si>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</si>
  <si>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</si>
  <si>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</si>
  <si>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</si>
  <si>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</si>
  <si>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</si>
  <si>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</si>
  <si>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</si>
  <si>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</si>
  <si>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</si>
  <si>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</si>
  <si>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</si>
  <si>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</si>
  <si>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</si>
  <si>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</si>
  <si>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</si>
  <si>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</si>
  <si>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</si>
  <si>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</si>
  <si>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</si>
  <si>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</si>
  <si>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</si>
  <si>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</si>
  <si>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</si>
  <si>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</si>
  <si>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</si>
  <si>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</si>
  <si>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</si>
  <si>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</si>
  <si>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</si>
  <si>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</si>
  <si>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</si>
  <si>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</si>
  <si>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</si>
  <si>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</si>
  <si>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</si>
  <si>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</si>
  <si>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</si>
  <si>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</si>
  <si>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</si>
  <si>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</si>
  <si>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</si>
  <si>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</si>
  <si>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</si>
  <si>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</si>
  <si>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</si>
  <si>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</si>
  <si>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</si>
  <si>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</si>
  <si>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</si>
  <si>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</si>
  <si>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</si>
  <si>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</si>
  <si>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</si>
  <si>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</si>
  <si>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</si>
  <si>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</si>
  <si>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</si>
  <si>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</si>
  <si>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</si>
  <si>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</si>
  <si>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</si>
  <si>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</si>
  <si>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</si>
  <si>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</si>
  <si>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</si>
  <si>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</si>
  <si>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</si>
  <si>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</si>
  <si>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</si>
  <si>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</si>
  <si>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</si>
  <si>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</si>
  <si>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</si>
  <si>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</si>
  <si>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</si>
  <si>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</si>
  <si>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</si>
  <si>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</si>
  <si>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</si>
  <si>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</si>
  <si>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</si>
  <si>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</si>
  <si>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</si>
  <si>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</si>
  <si>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</si>
  <si>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</si>
  <si>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</si>
  <si>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</si>
  <si>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</si>
  <si>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</si>
  <si>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</si>
  <si>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</si>
  <si>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</si>
  <si>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</si>
  <si>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</si>
  <si>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</si>
  <si>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</si>
  <si>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</si>
  <si>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</si>
  <si>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</si>
  <si>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</si>
  <si>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</si>
  <si>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</si>
  <si>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</si>
  <si>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</si>
  <si>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</si>
  <si>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</si>
  <si>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</si>
  <si>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</si>
  <si>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</si>
  <si>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</si>
  <si>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</si>
  <si>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</si>
  <si>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</si>
  <si>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</si>
  <si>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</si>
  <si>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</si>
  <si>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</si>
  <si>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</si>
  <si>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</si>
  <si>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</si>
  <si>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</si>
  <si>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</si>
  <si>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</si>
  <si>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</si>
  <si>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</si>
  <si>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</si>
  <si>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</si>
  <si>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</si>
  <si>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</si>
  <si>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</si>
  <si>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</si>
  <si>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</si>
  <si>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</si>
  <si>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</si>
  <si>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</si>
  <si>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</si>
  <si>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</si>
  <si>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</si>
  <si>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</si>
  <si>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</si>
  <si>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</si>
  <si>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</si>
  <si>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</si>
  <si>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</si>
  <si>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</si>
  <si>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</si>
  <si>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</si>
  <si>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</si>
  <si>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</si>
  <si>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</si>
  <si>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</si>
  <si>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</si>
  <si>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</si>
  <si>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</si>
  <si>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A. 이 신고는 회사에 분쟁광물 조달 정책이 있는지 여부를 공개하기 위한 것입니다. 이 질문에 대한 답은 "Yes" 또는 "No"여야 합니다. 추가 설명은 질문에 대한 의견 기재란에 기입하십시오. 
이 질문의 답변은 필수입니다</t>
  </si>
  <si>
    <t>B. 이 신고는 회사의 분쟁광물 조달 정책이 회사 웹사이트에서 게시되어 있는지 여부를 공개하기 위한 것입니다. 이 질문에 대한 답은 "Yes" 또는 "No"여야 합니다. 답변이 "Yes"인 경우, 사용자는 질문에 대한 의견 기재란에 URL을 기입해야 합니다. 
이 질문의 답변은 필수입니다</t>
  </si>
  <si>
    <t>C. 이 질문은 회사가 직접 공급업체들에게 DRC 분쟁으로부터 자유로운(DRC conflict-free) 광물을 사용하도록 요구하는지 여부를 판단하기 위한 것입니다. 이 질문에 대한 답은 "Yes" 또는 "No"여야 합니다. "DRC conflict-free"의 정의는 정의(Definitions) 워크시트를 참조하십시오. 추가 설명은 질문에 대한 의견 기재란에 기입하십시오. 
이 질문의 답변은 필수입니다</t>
  </si>
  <si>
    <r>
      <rPr>
        <sz val="11"/>
        <color indexed="8"/>
        <rFont val="Verdana"/>
        <family val="2"/>
      </rPr>
      <t xml:space="preserve">E. 답변을 "Yes" 또는 "No"로 하여 귀사가 분쟁광물 조달 실사 방안을 마련했는지 여부를 공개하십시오. 이 신고는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t>
    </r>
    <r>
      <rPr>
        <sz val="11"/>
        <rFont val="Verdana"/>
        <family val="2"/>
      </rPr>
      <t xml:space="preserve">
</t>
    </r>
    <r>
      <rPr>
        <sz val="11"/>
        <color indexed="8"/>
        <rFont val="Verdana"/>
        <family val="2"/>
      </rPr>
      <t>실사 방안의 예로는 분쟁으로부터 자유로운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DRC 분쟁으로부터 자유로운 조달 정책을 준수하는지 여부를 확인하는 것이 포함됩니다. 이러한 실사 방안의 예는 국제적으로 인정된 OECD 지침에 포함된 가이드라인을 따릅니다. 
이 질문의 답변은 필수입니다</t>
    </r>
  </si>
  <si>
    <t>F. 이 질문은 회사가 공급업체들에게 분쟁광물 신고서를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</si>
  <si>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G.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</si>
  <si>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H.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</si>
  <si>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 xml:space="preserve">I. 이 질문은 회사가 SEC 규칙의 적용 대상인지 여부를 공개하기 위한 것입니다. 이 질문에 대한 답은 "Yes" 또는 "No"여야 합니다. 추가 설명은 질문에 대한 의견 기재란에 기입하십시오. 이 질문의 답변은 필수입니다.  자세한 내용은 www.sec.gov를 참조하십시오. </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</si>
  <si>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</si>
  <si>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</si>
  <si>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 Bu beyan bir şirketin ihtilaf konusu maden kaynakları ile ilgili bir politikaya sahip olup olmadığını ifade eder. Bu soruya "evet" ya da "hayır" şeklinde yanıt verilmelidir. Yorumlar sorunun açıklama kısmında yansıtılmalıdır. 
Bu sorunun cevaplaması zorunludur.</t>
  </si>
  <si>
    <t>B. Bu beyan bir şirketin ihtilaf konusu maden kaynakları ile ilgili politikasının şirketin web sitesinde mevcut olup olmadığını ifade eder. Bu soruya "evet" ya da "hayır" şeklinde yanıt verilmelidir. Yanıt "evet" ise, kullanıcı, açıklama alanına ilgili URL'yi eklemelidir. 
Bu sorunun cevaplaması zorunludur.</t>
  </si>
  <si>
    <t>C. Bu soru şirketin doğrudan tedarikçilerinin DKC ihtilafı içermeyen şirketler olmasını şart koyup koymadığını belirlemeyi amaçlamaktadır. Bu soruya "evet" ya da "hayır" şeklinde yanıt verilmelidir.  "DKC ihtilafı içermeyen" tanımı için Tanımlar çalışma sayfasını inceleyin.  Yorumlar sorunun açıklama kısmında yansıtılmalıdır. 
Bu sorunun cevaplaması zorunludur.</t>
  </si>
  <si>
    <t>D.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</si>
  <si>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r>
      <rPr>
        <sz val="11"/>
        <color indexed="8"/>
        <rFont val="Verdana"/>
        <family val="2"/>
      </rPr>
      <t>E. Şirketinizin ihtilaf konusu maden kaynak belirleme durum tespiti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t>
    </r>
    <r>
      <rPr>
        <sz val="11"/>
        <rFont val="Verdana"/>
        <family val="2"/>
      </rPr>
      <t xml:space="preserve">
</t>
    </r>
    <r>
      <rPr>
        <sz val="11"/>
        <color indexed="8"/>
        <rFont val="Verdana"/>
        <family val="2"/>
      </rPr>
      <t>Durum tespiti tedbirleri örnekleri şunları içerebilir: ihtilaf içermeyen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DKC ihtilaf içermeyen politikasına uyumunu doğrulama, vs.  Bu durum tespiti tedbirleri, uluslararası kapsamda tanınan OECD Kılavuzuna dahil kılavuz ilkelere uygun olmalıdır.  
Bu sorunun cevaplaması zorunludur.</t>
    </r>
  </si>
  <si>
    <t>H. Bu soru şirketin değerlendirme sürecinin düzeltici eylem yönetimi içerip içermediğini açıklamak içindir. Bu soruya evet ya da hayır şeklinde yanıt verilmelidir. Yorumlar sorunun açıklama kısmında yansıtılmalıdır. 
Bu sorunun cevaplaması zorunludur.</t>
  </si>
  <si>
    <t>PT Belitung Industri Sejahtera</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</si>
  <si>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phoneticPr fontId="28"/>
  </si>
  <si>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phoneticPr fontId="28"/>
  </si>
  <si>
    <t>G. Do you review due diligence information received from your suppliers against your company’s expectations?</t>
    <phoneticPr fontId="28"/>
  </si>
  <si>
    <t>Known alias</t>
    <phoneticPr fontId="28"/>
  </si>
  <si>
    <t>To ensure all required fields have been populated before submitting to your customers review form for any line items highlighted in red</t>
    <phoneticPr fontId="28"/>
  </si>
  <si>
    <t>Instructions for completing the seven Due Diligence Questions (rows 24 - 65).
Provide answers in ENGLISH only</t>
    <phoneticPr fontId="28"/>
  </si>
  <si>
    <t>For each of the seven required questions, provide an answer for each metal using the pull down menu selections.The questions in this section must be completed for all 3TG. If the response for a given metal to questions 1 is positive, then  the subsequent questions shall be completed for that metal and the following due diligence questions (A to I) shall be completed about the company’s overall due diligence program.</t>
    <phoneticPr fontId="28"/>
  </si>
  <si>
    <t>C. This is a question to determine whether a company requires their direct suppliers to be DRC conflict free. The answer to this question shall be "yes" or "no."  See Definitions worksheet for definition of "DRC conflict-free".  Comments shall be captured in a question comment field. 
This question is mandatory.</t>
    <phoneticPr fontId="28"/>
  </si>
  <si>
    <t>C. Do you require your direct suppliers to be DRC conflict-free?</t>
    <phoneticPr fontId="28"/>
  </si>
  <si>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phoneticPr fontId="28"/>
  </si>
  <si>
    <t>© 2018 Responsible Minerals Initiative. All rights reserved.</t>
  </si>
  <si>
    <t>© 2018 Sorumlu Mineral Girişimi. Tüm hakları saklıdır.</t>
  </si>
  <si>
    <t>RMI MRT Team</t>
  </si>
  <si>
    <t>RMI website: (www.responsiblemineralsinitiative.org)
Training and guidance, template, Responsible Minerals Assurance Process conformant smelter list.</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</si>
  <si>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Responsible Minerals Initiative (www.responsiblemineralsinitiative.org).</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</si>
  <si>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compliant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</si>
  <si>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</si>
  <si>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</si>
  <si>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</si>
  <si>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</si>
  <si>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</si>
  <si>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Revision 5.11 April 27, 2018</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</si>
  <si>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</si>
  <si>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</si>
  <si>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</si>
  <si>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</si>
  <si>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</si>
  <si>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</si>
  <si>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CFSI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</si>
  <si>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</si>
  <si>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</si>
  <si>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</si>
  <si>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</si>
  <si>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</si>
  <si>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</si>
  <si>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</si>
  <si>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</si>
  <si>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Revision 5.11
April 27, 2018</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</si>
  <si>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</si>
  <si>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</si>
  <si>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Answer if you require your direct suppliers to source from smelters validated as DRC conflict-free using the Responsible Minerals Assurance Process conformant smelter list on Declaration tab cell D75</t>
  </si>
  <si>
    <t>Hunan Guiyang yinxing Nonferrous Smelting Co., Ltd.</t>
  </si>
  <si>
    <t>CID000773</t>
  </si>
  <si>
    <t>Hunan Yu Teng Non-Ferrous Metals Co., Ltd.</t>
  </si>
  <si>
    <t>QG Refining, LLC</t>
  </si>
  <si>
    <t>CID003324</t>
  </si>
  <si>
    <t>Ningxia Non-Ferrous Metal Smeltery</t>
  </si>
  <si>
    <t>PT Premium Tin Indonesia</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</si>
  <si>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</si>
  <si>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</si>
  <si>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</si>
  <si>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</si>
  <si>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</si>
  <si>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</si>
  <si>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</si>
  <si>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</si>
  <si>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</si>
  <si>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</si>
  <si>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</si>
  <si>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</si>
  <si>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</si>
  <si>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</si>
  <si>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</si>
  <si>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</si>
  <si>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</si>
  <si>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</si>
  <si>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</si>
  <si>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</si>
  <si>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</si>
  <si>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</si>
  <si>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</si>
  <si>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</si>
  <si>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</si>
  <si>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</si>
  <si>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</si>
  <si>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</si>
  <si>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</si>
  <si>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</si>
  <si>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</si>
  <si>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</si>
  <si>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</si>
  <si>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</si>
  <si>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</si>
  <si>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</si>
  <si>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</si>
  <si>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</si>
  <si>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</si>
  <si>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</si>
  <si>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</si>
  <si>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</si>
  <si>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</si>
  <si>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</si>
  <si>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</si>
  <si>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</si>
  <si>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</si>
  <si>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</si>
  <si>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</si>
  <si>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</si>
  <si>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</si>
  <si>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</si>
  <si>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</si>
  <si>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</si>
  <si>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</si>
  <si>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</si>
  <si>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</si>
  <si>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</si>
  <si>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</si>
  <si>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</si>
  <si>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</si>
  <si>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</si>
  <si>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</si>
  <si>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</si>
  <si>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</si>
  <si>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</si>
  <si>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</si>
  <si>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</si>
  <si>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</si>
  <si>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</si>
  <si>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</si>
  <si>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</si>
  <si>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</si>
  <si>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</si>
  <si>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</si>
  <si>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</si>
  <si>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</si>
  <si>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</si>
  <si>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</si>
  <si>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</si>
  <si>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</si>
  <si>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</si>
  <si>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Um número único de identificação é atribuído pelo CFSI às empresas que foram indicadas por membros da cadeia de fornecimento como fundições ou refinarias, quer tenha sido ou não verificado se cumprem os critérios  de fundições ou refinarias definidos na auditoria RMAP.</t>
  </si>
  <si>
    <t>Lien vers la liste des fonderies conformes au  programme RMAP ("RMAP Compliant Smelter List")</t>
  </si>
  <si>
    <t>Liga a " lista de fundidores que cumplen con RMAP"</t>
  </si>
  <si>
    <t>"RMAP Uyumlu İzabe Tesisi Listesi" bağlantısı</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</si>
  <si>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</si>
  <si>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</si>
  <si>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</si>
  <si>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</si>
  <si>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</si>
  <si>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</si>
  <si>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</si>
  <si>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</si>
  <si>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</si>
  <si>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</si>
  <si>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</si>
  <si>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</si>
  <si>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</si>
  <si>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</si>
  <si>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</si>
  <si>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</si>
  <si>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</si>
  <si>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</si>
  <si>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</si>
  <si>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</si>
  <si>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</si>
  <si>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</si>
  <si>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</si>
  <si>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</si>
  <si>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</si>
  <si>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</si>
  <si>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</si>
  <si>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r>
      <t xml:space="preserve">
</t>
    </r>
    <r>
      <rPr>
        <sz val="11"/>
        <color indexed="8"/>
        <rFont val="BatangChe"/>
        <family val="3"/>
        <charset val="129"/>
      </rPr>
      <t>옵션</t>
    </r>
    <r>
      <rPr>
        <sz val="11"/>
        <color indexed="8"/>
        <rFont val="Calibri"/>
        <family val="2"/>
      </rPr>
      <t xml:space="preserve"> A: </t>
    </r>
    <r>
      <rPr>
        <sz val="11"/>
        <color indexed="8"/>
        <rFont val="BatangChe"/>
        <family val="3"/>
        <charset val="129"/>
      </rPr>
      <t>제련소</t>
    </r>
    <r>
      <rPr>
        <sz val="11"/>
        <color indexed="8"/>
        <rFont val="Calibri"/>
        <family val="2"/>
      </rPr>
      <t xml:space="preserve"> ID </t>
    </r>
    <r>
      <rPr>
        <sz val="11"/>
        <color indexed="8"/>
        <rFont val="BatangChe"/>
        <family val="3"/>
        <charset val="129"/>
      </rPr>
      <t>번호를</t>
    </r>
    <r>
      <rPr>
        <sz val="11"/>
        <color indexed="8"/>
        <rFont val="Calibri"/>
        <family val="2"/>
      </rPr>
      <t xml:space="preserve"> </t>
    </r>
    <r>
      <rPr>
        <sz val="11"/>
        <color indexed="8"/>
        <rFont val="BatangChe"/>
        <family val="3"/>
        <charset val="129"/>
      </rPr>
      <t>아는</t>
    </r>
    <r>
      <rPr>
        <sz val="11"/>
        <color indexed="8"/>
        <rFont val="Calibri"/>
        <family val="2"/>
      </rPr>
      <t xml:space="preserve"> </t>
    </r>
    <r>
      <rPr>
        <sz val="11"/>
        <color indexed="8"/>
        <rFont val="BatangChe"/>
        <family val="3"/>
        <charset val="129"/>
      </rPr>
      <t>경우</t>
    </r>
    <r>
      <rPr>
        <sz val="11"/>
        <color indexed="8"/>
        <rFont val="Calibri"/>
        <family val="2"/>
      </rPr>
      <t>, A</t>
    </r>
    <r>
      <rPr>
        <sz val="11"/>
        <color indexed="8"/>
        <rFont val="BatangChe"/>
        <family val="3"/>
        <charset val="129"/>
      </rPr>
      <t>열에</t>
    </r>
    <r>
      <rPr>
        <sz val="11"/>
        <color indexed="8"/>
        <rFont val="Calibri"/>
        <family val="2"/>
      </rPr>
      <t xml:space="preserve"> </t>
    </r>
    <r>
      <rPr>
        <sz val="11"/>
        <color indexed="8"/>
        <rFont val="BatangChe"/>
        <family val="3"/>
        <charset val="129"/>
      </rPr>
      <t>번호를</t>
    </r>
    <r>
      <rPr>
        <sz val="11"/>
        <color indexed="8"/>
        <rFont val="Calibri"/>
        <family val="2"/>
      </rPr>
      <t xml:space="preserve"> </t>
    </r>
    <r>
      <rPr>
        <sz val="11"/>
        <color indexed="8"/>
        <rFont val="BatangChe"/>
        <family val="3"/>
        <charset val="129"/>
      </rPr>
      <t>입력하십시오</t>
    </r>
    <r>
      <rPr>
        <sz val="11"/>
        <color indexed="8"/>
        <rFont val="Calibri"/>
        <family val="2"/>
      </rPr>
      <t xml:space="preserve">(B, C, E, F, G, I </t>
    </r>
    <r>
      <rPr>
        <sz val="11"/>
        <color indexed="8"/>
        <rFont val="BatangChe"/>
        <family val="3"/>
        <charset val="129"/>
      </rPr>
      <t>및</t>
    </r>
    <r>
      <rPr>
        <sz val="11"/>
        <color indexed="8"/>
        <rFont val="Calibri"/>
        <family val="2"/>
      </rPr>
      <t xml:space="preserve"> J</t>
    </r>
    <r>
      <rPr>
        <sz val="11"/>
        <color indexed="8"/>
        <rFont val="BatangChe"/>
        <family val="3"/>
        <charset val="129"/>
      </rPr>
      <t>열은</t>
    </r>
    <r>
      <rPr>
        <sz val="11"/>
        <color indexed="8"/>
        <rFont val="Calibri"/>
        <family val="2"/>
      </rPr>
      <t xml:space="preserve"> </t>
    </r>
    <r>
      <rPr>
        <sz val="11"/>
        <color indexed="8"/>
        <rFont val="BatangChe"/>
        <family val="3"/>
        <charset val="129"/>
      </rPr>
      <t>자동으로</t>
    </r>
    <r>
      <rPr>
        <sz val="11"/>
        <color indexed="8"/>
        <rFont val="Calibri"/>
        <family val="2"/>
      </rPr>
      <t xml:space="preserve"> </t>
    </r>
    <r>
      <rPr>
        <sz val="11"/>
        <color indexed="8"/>
        <rFont val="BatangChe"/>
        <family val="3"/>
        <charset val="129"/>
      </rPr>
      <t>입력됨</t>
    </r>
    <r>
      <rPr>
        <sz val="11"/>
        <color indexed="8"/>
        <rFont val="Calibri"/>
        <family val="2"/>
      </rPr>
      <t>). D</t>
    </r>
    <r>
      <rPr>
        <sz val="11"/>
        <color indexed="8"/>
        <rFont val="BatangChe"/>
        <family val="3"/>
        <charset val="129"/>
      </rPr>
      <t>열은</t>
    </r>
    <r>
      <rPr>
        <sz val="11"/>
        <color indexed="8"/>
        <rFont val="Calibri"/>
        <family val="2"/>
      </rPr>
      <t xml:space="preserve"> </t>
    </r>
    <r>
      <rPr>
        <sz val="11"/>
        <color indexed="8"/>
        <rFont val="BatangChe"/>
        <family val="3"/>
        <charset val="129"/>
      </rPr>
      <t>회색으로</t>
    </r>
    <r>
      <rPr>
        <sz val="11"/>
        <color indexed="8"/>
        <rFont val="Calibri"/>
        <family val="2"/>
      </rPr>
      <t xml:space="preserve"> </t>
    </r>
    <r>
      <rPr>
        <sz val="11"/>
        <color indexed="8"/>
        <rFont val="BatangChe"/>
        <family val="3"/>
        <charset val="129"/>
      </rPr>
      <t>비활성화됩니다</t>
    </r>
    <r>
      <rPr>
        <sz val="11"/>
        <color indexed="8"/>
        <rFont val="Calibri"/>
        <family val="2"/>
      </rPr>
      <t xml:space="preserve">. 
</t>
    </r>
    <r>
      <rPr>
        <sz val="11"/>
        <color indexed="8"/>
        <rFont val="BatangChe"/>
        <family val="3"/>
        <charset val="129"/>
      </rPr>
      <t>옵션</t>
    </r>
    <r>
      <rPr>
        <sz val="11"/>
        <color indexed="8"/>
        <rFont val="Calibri"/>
        <family val="2"/>
      </rPr>
      <t xml:space="preserve"> B:  </t>
    </r>
    <r>
      <rPr>
        <sz val="11"/>
        <color indexed="8"/>
        <rFont val="BatangChe"/>
        <family val="3"/>
        <charset val="129"/>
      </rPr>
      <t>금속</t>
    </r>
    <r>
      <rPr>
        <sz val="11"/>
        <color indexed="8"/>
        <rFont val="Calibri"/>
        <family val="2"/>
      </rPr>
      <t xml:space="preserve"> </t>
    </r>
    <r>
      <rPr>
        <sz val="11"/>
        <color indexed="8"/>
        <rFont val="BatangChe"/>
        <family val="3"/>
        <charset val="129"/>
      </rPr>
      <t>및</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 </t>
    </r>
    <r>
      <rPr>
        <sz val="11"/>
        <color indexed="8"/>
        <rFont val="BatangChe"/>
        <family val="3"/>
        <charset val="129"/>
      </rPr>
      <t>이름</t>
    </r>
    <r>
      <rPr>
        <sz val="11"/>
        <color indexed="8"/>
        <rFont val="Calibri"/>
        <family val="2"/>
      </rPr>
      <t xml:space="preserve"> </t>
    </r>
    <r>
      <rPr>
        <sz val="11"/>
        <color indexed="8"/>
        <rFont val="BatangChe"/>
        <family val="3"/>
        <charset val="129"/>
      </rPr>
      <t>조합이</t>
    </r>
    <r>
      <rPr>
        <sz val="11"/>
        <color indexed="8"/>
        <rFont val="Calibri"/>
        <family val="2"/>
      </rPr>
      <t xml:space="preserve"> </t>
    </r>
    <r>
      <rPr>
        <sz val="11"/>
        <color indexed="8"/>
        <rFont val="BatangChe"/>
        <family val="3"/>
        <charset val="129"/>
      </rPr>
      <t>있는</t>
    </r>
    <r>
      <rPr>
        <sz val="11"/>
        <color indexed="8"/>
        <rFont val="Calibri"/>
        <family val="2"/>
      </rPr>
      <t xml:space="preserve"> </t>
    </r>
    <r>
      <rPr>
        <sz val="11"/>
        <color indexed="8"/>
        <rFont val="BatangChe"/>
        <family val="3"/>
        <charset val="129"/>
      </rPr>
      <t>경우</t>
    </r>
    <r>
      <rPr>
        <sz val="11"/>
        <color indexed="8"/>
        <rFont val="Calibri"/>
        <family val="2"/>
      </rPr>
      <t xml:space="preserve">, </t>
    </r>
    <r>
      <rPr>
        <sz val="11"/>
        <color indexed="8"/>
        <rFont val="BatangChe"/>
        <family val="3"/>
        <charset val="129"/>
      </rPr>
      <t>다음</t>
    </r>
    <r>
      <rPr>
        <sz val="11"/>
        <color indexed="8"/>
        <rFont val="Calibri"/>
        <family val="2"/>
      </rPr>
      <t xml:space="preserve"> </t>
    </r>
    <r>
      <rPr>
        <sz val="11"/>
        <color indexed="8"/>
        <rFont val="BatangChe"/>
        <family val="3"/>
        <charset val="129"/>
      </rPr>
      <t>단계를</t>
    </r>
    <r>
      <rPr>
        <sz val="11"/>
        <color indexed="8"/>
        <rFont val="Calibri"/>
        <family val="2"/>
      </rPr>
      <t xml:space="preserve"> </t>
    </r>
    <r>
      <rPr>
        <sz val="11"/>
        <color indexed="8"/>
        <rFont val="BatangChe"/>
        <family val="3"/>
        <charset val="129"/>
      </rPr>
      <t>수행합니다</t>
    </r>
    <r>
      <rPr>
        <sz val="11"/>
        <color indexed="8"/>
        <rFont val="Calibri"/>
        <family val="2"/>
      </rPr>
      <t xml:space="preserve">. 
</t>
    </r>
    <r>
      <rPr>
        <sz val="11"/>
        <color indexed="8"/>
        <rFont val="BatangChe"/>
        <family val="3"/>
        <charset val="129"/>
      </rPr>
      <t>단계</t>
    </r>
    <r>
      <rPr>
        <sz val="11"/>
        <color indexed="8"/>
        <rFont val="Calibri"/>
        <family val="2"/>
      </rPr>
      <t xml:space="preserve"> 1. B</t>
    </r>
    <r>
      <rPr>
        <sz val="11"/>
        <color indexed="8"/>
        <rFont val="BatangChe"/>
        <family val="3"/>
        <charset val="129"/>
      </rPr>
      <t>열에서</t>
    </r>
    <r>
      <rPr>
        <sz val="11"/>
        <color indexed="8"/>
        <rFont val="Calibri"/>
        <family val="2"/>
      </rPr>
      <t xml:space="preserve"> </t>
    </r>
    <r>
      <rPr>
        <sz val="11"/>
        <color indexed="8"/>
        <rFont val="BatangChe"/>
        <family val="3"/>
        <charset val="129"/>
      </rPr>
      <t>금속을</t>
    </r>
    <r>
      <rPr>
        <sz val="11"/>
        <color indexed="8"/>
        <rFont val="Calibri"/>
        <family val="2"/>
      </rPr>
      <t xml:space="preserve"> </t>
    </r>
    <r>
      <rPr>
        <sz val="11"/>
        <color indexed="8"/>
        <rFont val="BatangChe"/>
        <family val="3"/>
        <charset val="129"/>
      </rPr>
      <t>선택합니다</t>
    </r>
    <r>
      <rPr>
        <sz val="11"/>
        <color indexed="8"/>
        <rFont val="Calibri"/>
        <family val="2"/>
      </rPr>
      <t xml:space="preserve">. 
</t>
    </r>
    <r>
      <rPr>
        <sz val="11"/>
        <color indexed="8"/>
        <rFont val="BatangChe"/>
        <family val="3"/>
        <charset val="129"/>
      </rPr>
      <t>단계</t>
    </r>
    <r>
      <rPr>
        <sz val="11"/>
        <color indexed="8"/>
        <rFont val="Calibri"/>
        <family val="2"/>
      </rPr>
      <t xml:space="preserve"> 2. C</t>
    </r>
    <r>
      <rPr>
        <sz val="11"/>
        <color indexed="8"/>
        <rFont val="BatangChe"/>
        <family val="3"/>
        <charset val="129"/>
      </rPr>
      <t>열의</t>
    </r>
    <r>
      <rPr>
        <sz val="11"/>
        <color indexed="8"/>
        <rFont val="Calibri"/>
        <family val="2"/>
      </rPr>
      <t xml:space="preserve"> </t>
    </r>
    <r>
      <rPr>
        <sz val="11"/>
        <color indexed="8"/>
        <rFont val="BatangChe"/>
        <family val="3"/>
        <charset val="129"/>
      </rPr>
      <t>드롭다운</t>
    </r>
    <r>
      <rPr>
        <sz val="11"/>
        <color indexed="8"/>
        <rFont val="Calibri"/>
        <family val="2"/>
      </rPr>
      <t xml:space="preserve"> </t>
    </r>
    <r>
      <rPr>
        <sz val="11"/>
        <color indexed="8"/>
        <rFont val="BatangChe"/>
        <family val="3"/>
        <charset val="129"/>
      </rPr>
      <t>메뉴에서</t>
    </r>
    <r>
      <rPr>
        <sz val="11"/>
        <color indexed="8"/>
        <rFont val="Calibri"/>
        <family val="2"/>
      </rPr>
      <t xml:space="preserve"> </t>
    </r>
    <r>
      <rPr>
        <sz val="11"/>
        <color indexed="8"/>
        <rFont val="BatangChe"/>
        <family val="3"/>
        <charset val="129"/>
      </rPr>
      <t>선택합니다</t>
    </r>
    <r>
      <rPr>
        <sz val="11"/>
        <color indexed="8"/>
        <rFont val="Calibri"/>
        <family val="2"/>
      </rPr>
      <t>(</t>
    </r>
    <r>
      <rPr>
        <sz val="11"/>
        <color indexed="8"/>
        <rFont val="BatangChe"/>
        <family val="3"/>
        <charset val="129"/>
      </rPr>
      <t>조합이</t>
    </r>
    <r>
      <rPr>
        <sz val="11"/>
        <color indexed="8"/>
        <rFont val="Calibri"/>
        <family val="2"/>
      </rPr>
      <t xml:space="preserve"> </t>
    </r>
    <r>
      <rPr>
        <sz val="11"/>
        <color indexed="8"/>
        <rFont val="BatangChe"/>
        <family val="3"/>
        <charset val="129"/>
      </rPr>
      <t>바르지</t>
    </r>
    <r>
      <rPr>
        <sz val="11"/>
        <color indexed="8"/>
        <rFont val="Calibri"/>
        <family val="2"/>
      </rPr>
      <t xml:space="preserve"> </t>
    </r>
    <r>
      <rPr>
        <sz val="11"/>
        <color indexed="8"/>
        <rFont val="BatangChe"/>
        <family val="3"/>
        <charset val="129"/>
      </rPr>
      <t>않을</t>
    </r>
    <r>
      <rPr>
        <sz val="11"/>
        <color indexed="8"/>
        <rFont val="Calibri"/>
        <family val="2"/>
      </rPr>
      <t xml:space="preserve"> </t>
    </r>
    <r>
      <rPr>
        <sz val="11"/>
        <color indexed="8"/>
        <rFont val="BatangChe"/>
        <family val="3"/>
        <charset val="129"/>
      </rPr>
      <t>경우</t>
    </r>
    <r>
      <rPr>
        <sz val="11"/>
        <color indexed="8"/>
        <rFont val="Calibri"/>
        <family val="2"/>
      </rPr>
      <t xml:space="preserve"> </t>
    </r>
    <r>
      <rPr>
        <sz val="11"/>
        <color indexed="8"/>
        <rFont val="BatangChe"/>
        <family val="3"/>
        <charset val="129"/>
      </rPr>
      <t>적색이</t>
    </r>
    <r>
      <rPr>
        <sz val="11"/>
        <color indexed="8"/>
        <rFont val="Calibri"/>
        <family val="2"/>
      </rPr>
      <t xml:space="preserve"> </t>
    </r>
    <r>
      <rPr>
        <sz val="11"/>
        <color indexed="8"/>
        <rFont val="BatangChe"/>
        <family val="3"/>
        <charset val="129"/>
      </rPr>
      <t>나타남</t>
    </r>
    <r>
      <rPr>
        <sz val="11"/>
        <color indexed="8"/>
        <rFont val="Calibri"/>
        <family val="2"/>
      </rPr>
      <t xml:space="preserve">). 
</t>
    </r>
    <r>
      <rPr>
        <sz val="11"/>
        <color indexed="8"/>
        <rFont val="BatangChe"/>
        <family val="3"/>
        <charset val="129"/>
      </rPr>
      <t>옵션</t>
    </r>
    <r>
      <rPr>
        <sz val="11"/>
        <color indexed="8"/>
        <rFont val="Calibri"/>
        <family val="2"/>
      </rPr>
      <t xml:space="preserve"> C: </t>
    </r>
    <r>
      <rPr>
        <sz val="11"/>
        <color indexed="8"/>
        <rFont val="BatangChe"/>
        <family val="3"/>
        <charset val="129"/>
      </rPr>
      <t>금속</t>
    </r>
    <r>
      <rPr>
        <sz val="11"/>
        <color indexed="8"/>
        <rFont val="Calibri"/>
        <family val="2"/>
      </rPr>
      <t xml:space="preserve"> </t>
    </r>
    <r>
      <rPr>
        <sz val="11"/>
        <color indexed="8"/>
        <rFont val="BatangChe"/>
        <family val="3"/>
        <charset val="129"/>
      </rPr>
      <t>및</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이름</t>
    </r>
    <r>
      <rPr>
        <sz val="11"/>
        <color indexed="8"/>
        <rFont val="Calibri"/>
        <family val="2"/>
      </rPr>
      <t xml:space="preserve"> </t>
    </r>
    <r>
      <rPr>
        <sz val="11"/>
        <color indexed="8"/>
        <rFont val="BatangChe"/>
        <family val="3"/>
        <charset val="129"/>
      </rPr>
      <t>조합이</t>
    </r>
    <r>
      <rPr>
        <sz val="11"/>
        <color indexed="8"/>
        <rFont val="Calibri"/>
        <family val="2"/>
      </rPr>
      <t xml:space="preserve"> </t>
    </r>
    <r>
      <rPr>
        <sz val="11"/>
        <color indexed="8"/>
        <rFont val="BatangChe"/>
        <family val="3"/>
        <charset val="129"/>
      </rPr>
      <t>있는</t>
    </r>
    <r>
      <rPr>
        <sz val="11"/>
        <color indexed="8"/>
        <rFont val="Calibri"/>
        <family val="2"/>
      </rPr>
      <t xml:space="preserve"> </t>
    </r>
    <r>
      <rPr>
        <sz val="11"/>
        <color indexed="8"/>
        <rFont val="BatangChe"/>
        <family val="3"/>
        <charset val="129"/>
      </rPr>
      <t>경우</t>
    </r>
    <r>
      <rPr>
        <sz val="11"/>
        <color indexed="8"/>
        <rFont val="Calibri"/>
        <family val="2"/>
      </rPr>
      <t xml:space="preserve">, </t>
    </r>
    <r>
      <rPr>
        <sz val="11"/>
        <color indexed="8"/>
        <rFont val="BatangChe"/>
        <family val="3"/>
        <charset val="129"/>
      </rPr>
      <t>다음</t>
    </r>
    <r>
      <rPr>
        <sz val="11"/>
        <color indexed="8"/>
        <rFont val="Calibri"/>
        <family val="2"/>
      </rPr>
      <t xml:space="preserve"> </t>
    </r>
    <r>
      <rPr>
        <sz val="11"/>
        <color indexed="8"/>
        <rFont val="BatangChe"/>
        <family val="3"/>
        <charset val="129"/>
      </rPr>
      <t>단계를</t>
    </r>
    <r>
      <rPr>
        <sz val="11"/>
        <color indexed="8"/>
        <rFont val="Calibri"/>
        <family val="2"/>
      </rPr>
      <t xml:space="preserve"> </t>
    </r>
    <r>
      <rPr>
        <sz val="11"/>
        <color indexed="8"/>
        <rFont val="BatangChe"/>
        <family val="3"/>
        <charset val="129"/>
      </rPr>
      <t>수행합니다</t>
    </r>
    <r>
      <rPr>
        <sz val="11"/>
        <color indexed="8"/>
        <rFont val="Calibri"/>
        <family val="2"/>
      </rPr>
      <t xml:space="preserve">. 
</t>
    </r>
    <r>
      <rPr>
        <sz val="11"/>
        <color indexed="8"/>
        <rFont val="BatangChe"/>
        <family val="3"/>
        <charset val="129"/>
      </rPr>
      <t>단계</t>
    </r>
    <r>
      <rPr>
        <sz val="11"/>
        <color indexed="8"/>
        <rFont val="Calibri"/>
        <family val="2"/>
      </rPr>
      <t xml:space="preserve"> 1. B</t>
    </r>
    <r>
      <rPr>
        <sz val="11"/>
        <color indexed="8"/>
        <rFont val="BatangChe"/>
        <family val="3"/>
        <charset val="129"/>
      </rPr>
      <t>열에서</t>
    </r>
    <r>
      <rPr>
        <sz val="11"/>
        <color indexed="8"/>
        <rFont val="Calibri"/>
        <family val="2"/>
      </rPr>
      <t xml:space="preserve"> </t>
    </r>
    <r>
      <rPr>
        <sz val="11"/>
        <color indexed="8"/>
        <rFont val="BatangChe"/>
        <family val="3"/>
        <charset val="129"/>
      </rPr>
      <t>금속을</t>
    </r>
    <r>
      <rPr>
        <sz val="11"/>
        <color indexed="8"/>
        <rFont val="Calibri"/>
        <family val="2"/>
      </rPr>
      <t xml:space="preserve"> </t>
    </r>
    <r>
      <rPr>
        <sz val="11"/>
        <color indexed="8"/>
        <rFont val="BatangChe"/>
        <family val="3"/>
        <charset val="129"/>
      </rPr>
      <t>선택합니다</t>
    </r>
    <r>
      <rPr>
        <sz val="11"/>
        <color indexed="8"/>
        <rFont val="Calibri"/>
        <family val="2"/>
      </rPr>
      <t xml:space="preserve">. 
</t>
    </r>
    <r>
      <rPr>
        <sz val="11"/>
        <color indexed="8"/>
        <rFont val="BatangChe"/>
        <family val="3"/>
        <charset val="129"/>
      </rPr>
      <t>단계</t>
    </r>
    <r>
      <rPr>
        <sz val="11"/>
        <color indexed="8"/>
        <rFont val="Calibri"/>
        <family val="2"/>
      </rPr>
      <t xml:space="preserve"> 2: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 </t>
    </r>
    <r>
      <rPr>
        <sz val="11"/>
        <color indexed="8"/>
        <rFont val="BatangChe"/>
        <family val="3"/>
        <charset val="129"/>
      </rPr>
      <t>드롭다운에서</t>
    </r>
    <r>
      <rPr>
        <sz val="11"/>
        <color indexed="8"/>
        <rFont val="Calibri"/>
        <family val="2"/>
      </rPr>
      <t xml:space="preserve"> "</t>
    </r>
    <r>
      <rPr>
        <sz val="11"/>
        <color indexed="8"/>
        <rFont val="BatangChe"/>
        <family val="3"/>
        <charset val="129"/>
      </rPr>
      <t>제련소명</t>
    </r>
    <r>
      <rPr>
        <sz val="11"/>
        <color indexed="8"/>
        <rFont val="Calibri"/>
        <family val="2"/>
      </rPr>
      <t xml:space="preserve"> </t>
    </r>
    <r>
      <rPr>
        <sz val="11"/>
        <color indexed="8"/>
        <rFont val="BatangChe"/>
        <family val="3"/>
        <charset val="129"/>
      </rPr>
      <t>없음</t>
    </r>
    <r>
      <rPr>
        <sz val="11"/>
        <color indexed="8"/>
        <rFont val="Calibri"/>
        <family val="2"/>
      </rPr>
      <t>(Smelter Not Listed)"</t>
    </r>
    <r>
      <rPr>
        <sz val="11"/>
        <color indexed="8"/>
        <rFont val="BatangChe"/>
        <family val="3"/>
        <charset val="129"/>
      </rPr>
      <t>을</t>
    </r>
    <r>
      <rPr>
        <sz val="11"/>
        <color indexed="8"/>
        <rFont val="Calibri"/>
        <family val="2"/>
      </rPr>
      <t xml:space="preserve"> </t>
    </r>
    <r>
      <rPr>
        <sz val="11"/>
        <color indexed="8"/>
        <rFont val="BatangChe"/>
        <family val="3"/>
        <charset val="129"/>
      </rPr>
      <t>선택하고</t>
    </r>
    <r>
      <rPr>
        <sz val="11"/>
        <color indexed="8"/>
        <rFont val="Calibri"/>
        <family val="2"/>
      </rPr>
      <t xml:space="preserve"> D </t>
    </r>
    <r>
      <rPr>
        <sz val="11"/>
        <color indexed="8"/>
        <rFont val="BatangChe"/>
        <family val="3"/>
        <charset val="129"/>
      </rPr>
      <t>및</t>
    </r>
    <r>
      <rPr>
        <sz val="11"/>
        <color indexed="8"/>
        <rFont val="Calibri"/>
        <family val="2"/>
      </rPr>
      <t xml:space="preserve"> E</t>
    </r>
    <r>
      <rPr>
        <sz val="11"/>
        <color indexed="8"/>
        <rFont val="BatangChe"/>
        <family val="3"/>
        <charset val="129"/>
      </rPr>
      <t>열을</t>
    </r>
    <r>
      <rPr>
        <sz val="11"/>
        <color indexed="8"/>
        <rFont val="Calibri"/>
        <family val="2"/>
      </rPr>
      <t xml:space="preserve"> </t>
    </r>
    <r>
      <rPr>
        <sz val="11"/>
        <color indexed="8"/>
        <rFont val="BatangChe"/>
        <family val="3"/>
        <charset val="129"/>
      </rPr>
      <t>작성합니다</t>
    </r>
    <r>
      <rPr>
        <sz val="11"/>
        <color indexed="8"/>
        <rFont val="Calibri"/>
        <family val="2"/>
      </rPr>
      <t xml:space="preserve">
</t>
    </r>
    <r>
      <rPr>
        <sz val="11"/>
        <color indexed="8"/>
        <rFont val="BatangChe"/>
        <family val="3"/>
        <charset val="129"/>
      </rPr>
      <t>단계</t>
    </r>
    <r>
      <rPr>
        <sz val="11"/>
        <color indexed="8"/>
        <rFont val="Calibri"/>
        <family val="2"/>
      </rPr>
      <t xml:space="preserve"> 3. H ~ Q</t>
    </r>
    <r>
      <rPr>
        <sz val="11"/>
        <color indexed="8"/>
        <rFont val="BatangChe"/>
        <family val="3"/>
        <charset val="129"/>
      </rPr>
      <t>열에</t>
    </r>
    <r>
      <rPr>
        <sz val="11"/>
        <color indexed="8"/>
        <rFont val="Calibri"/>
        <family val="2"/>
      </rPr>
      <t xml:space="preserve"> </t>
    </r>
    <r>
      <rPr>
        <sz val="11"/>
        <color indexed="8"/>
        <rFont val="BatangChe"/>
        <family val="3"/>
        <charset val="129"/>
      </rPr>
      <t>사용</t>
    </r>
    <r>
      <rPr>
        <sz val="11"/>
        <color indexed="8"/>
        <rFont val="Calibri"/>
        <family val="2"/>
      </rPr>
      <t xml:space="preserve"> </t>
    </r>
    <r>
      <rPr>
        <sz val="11"/>
        <color indexed="8"/>
        <rFont val="BatangChe"/>
        <family val="3"/>
        <charset val="129"/>
      </rPr>
      <t>가능한</t>
    </r>
    <r>
      <rPr>
        <sz val="11"/>
        <color indexed="8"/>
        <rFont val="Calibri"/>
        <family val="2"/>
      </rPr>
      <t xml:space="preserve"> </t>
    </r>
    <r>
      <rPr>
        <sz val="11"/>
        <color indexed="8"/>
        <rFont val="BatangChe"/>
        <family val="3"/>
        <charset val="129"/>
      </rPr>
      <t>모든</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정보를</t>
    </r>
    <r>
      <rPr>
        <sz val="11"/>
        <color indexed="8"/>
        <rFont val="Calibri"/>
        <family val="2"/>
      </rPr>
      <t xml:space="preserve"> </t>
    </r>
    <r>
      <rPr>
        <sz val="11"/>
        <color indexed="8"/>
        <rFont val="BatangChe"/>
        <family val="3"/>
        <charset val="129"/>
      </rPr>
      <t>입력합니다</t>
    </r>
    <r>
      <rPr>
        <sz val="11"/>
        <color indexed="8"/>
        <rFont val="Calibri"/>
        <family val="2"/>
      </rPr>
      <t xml:space="preserve">. 
</t>
    </r>
    <r>
      <rPr>
        <sz val="11"/>
        <color indexed="8"/>
        <rFont val="BatangChe"/>
        <family val="3"/>
        <charset val="129"/>
      </rPr>
      <t>필수</t>
    </r>
    <r>
      <rPr>
        <sz val="11"/>
        <color indexed="8"/>
        <rFont val="Calibri"/>
        <family val="2"/>
      </rPr>
      <t xml:space="preserve"> </t>
    </r>
    <r>
      <rPr>
        <sz val="11"/>
        <color indexed="8"/>
        <rFont val="BatangChe"/>
        <family val="3"/>
        <charset val="129"/>
      </rPr>
      <t>기재란은</t>
    </r>
    <r>
      <rPr>
        <sz val="11"/>
        <color indexed="8"/>
        <rFont val="Calibri"/>
        <family val="2"/>
      </rPr>
      <t xml:space="preserve"> </t>
    </r>
    <r>
      <rPr>
        <sz val="11"/>
        <color indexed="8"/>
        <rFont val="BatangChe"/>
        <family val="3"/>
        <charset val="129"/>
      </rPr>
      <t>별표</t>
    </r>
    <r>
      <rPr>
        <sz val="11"/>
        <color indexed="8"/>
        <rFont val="Calibri"/>
        <family val="2"/>
      </rPr>
      <t>(*)</t>
    </r>
    <r>
      <rPr>
        <sz val="11"/>
        <color indexed="8"/>
        <rFont val="BatangChe"/>
        <family val="3"/>
        <charset val="129"/>
      </rPr>
      <t>로</t>
    </r>
    <r>
      <rPr>
        <sz val="11"/>
        <color indexed="8"/>
        <rFont val="Calibri"/>
        <family val="2"/>
      </rPr>
      <t xml:space="preserve"> </t>
    </r>
    <r>
      <rPr>
        <sz val="11"/>
        <color indexed="8"/>
        <rFont val="BatangChe"/>
        <family val="3"/>
        <charset val="129"/>
      </rPr>
      <t>표시됩니다</t>
    </r>
    <r>
      <rPr>
        <sz val="11"/>
        <color indexed="8"/>
        <rFont val="Calibri"/>
        <family val="2"/>
      </rPr>
      <t xml:space="preserve">. 
(1)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 = "</t>
    </r>
    <r>
      <rPr>
        <sz val="11"/>
        <color indexed="8"/>
        <rFont val="BatangChe"/>
        <family val="3"/>
        <charset val="129"/>
      </rPr>
      <t>제련소명</t>
    </r>
    <r>
      <rPr>
        <sz val="11"/>
        <color indexed="8"/>
        <rFont val="Calibri"/>
        <family val="2"/>
      </rPr>
      <t xml:space="preserve"> </t>
    </r>
    <r>
      <rPr>
        <sz val="11"/>
        <color indexed="8"/>
        <rFont val="BatangChe"/>
        <family val="3"/>
        <charset val="129"/>
      </rPr>
      <t>없음</t>
    </r>
    <r>
      <rPr>
        <sz val="11"/>
        <color indexed="8"/>
        <rFont val="Calibri"/>
        <family val="2"/>
      </rPr>
      <t>(Smelter Not Listed)"</t>
    </r>
    <r>
      <rPr>
        <sz val="11"/>
        <color indexed="8"/>
        <rFont val="BatangChe"/>
        <family val="3"/>
        <charset val="129"/>
      </rPr>
      <t>인</t>
    </r>
    <r>
      <rPr>
        <sz val="11"/>
        <color indexed="8"/>
        <rFont val="Calibri"/>
        <family val="2"/>
      </rPr>
      <t xml:space="preserve"> </t>
    </r>
    <r>
      <rPr>
        <sz val="11"/>
        <color indexed="8"/>
        <rFont val="BatangChe"/>
        <family val="3"/>
        <charset val="129"/>
      </rPr>
      <t>경우에는</t>
    </r>
    <r>
      <rPr>
        <sz val="11"/>
        <color indexed="8"/>
        <rFont val="Calibri"/>
        <family val="2"/>
      </rPr>
      <t xml:space="preserve"> </t>
    </r>
    <r>
      <rPr>
        <sz val="11"/>
        <color indexed="8"/>
        <rFont val="BatangChe"/>
        <family val="3"/>
        <charset val="129"/>
      </rPr>
      <t>직접</t>
    </r>
    <r>
      <rPr>
        <sz val="11"/>
        <color indexed="8"/>
        <rFont val="Calibri"/>
        <family val="2"/>
      </rPr>
      <t xml:space="preserve"> </t>
    </r>
    <r>
      <rPr>
        <sz val="11"/>
        <color indexed="8"/>
        <rFont val="BatangChe"/>
        <family val="3"/>
        <charset val="129"/>
      </rPr>
      <t>입력해야</t>
    </r>
    <r>
      <rPr>
        <sz val="11"/>
        <color indexed="8"/>
        <rFont val="Calibri"/>
        <family val="2"/>
      </rPr>
      <t xml:space="preserve"> </t>
    </r>
    <r>
      <rPr>
        <sz val="11"/>
        <color indexed="8"/>
        <rFont val="BatangChe"/>
        <family val="3"/>
        <charset val="129"/>
      </rPr>
      <t>합니다</t>
    </r>
    <r>
      <rPr>
        <sz val="11"/>
        <color indexed="8"/>
        <rFont val="Calibri"/>
        <family val="2"/>
      </rPr>
      <t xml:space="preserve">
</t>
    </r>
    <r>
      <rPr>
        <sz val="11"/>
        <color indexed="8"/>
        <rFont val="BatangChe"/>
        <family val="3"/>
        <charset val="129"/>
      </rPr>
      <t>참고</t>
    </r>
    <r>
      <rPr>
        <sz val="11"/>
        <color indexed="8"/>
        <rFont val="Calibri"/>
        <family val="2"/>
      </rPr>
      <t xml:space="preserve">: </t>
    </r>
    <r>
      <rPr>
        <sz val="11"/>
        <color indexed="8"/>
        <rFont val="BatangChe"/>
        <family val="3"/>
        <charset val="129"/>
      </rPr>
      <t>옵션</t>
    </r>
    <r>
      <rPr>
        <sz val="11"/>
        <color indexed="8"/>
        <rFont val="Calibri"/>
        <family val="2"/>
      </rPr>
      <t xml:space="preserve"> A, B </t>
    </r>
    <r>
      <rPr>
        <sz val="11"/>
        <color indexed="8"/>
        <rFont val="BatangChe"/>
        <family val="3"/>
        <charset val="129"/>
      </rPr>
      <t>및</t>
    </r>
    <r>
      <rPr>
        <sz val="11"/>
        <color indexed="8"/>
        <rFont val="Calibri"/>
        <family val="2"/>
      </rPr>
      <t xml:space="preserve"> C</t>
    </r>
    <r>
      <rPr>
        <sz val="11"/>
        <color indexed="8"/>
        <rFont val="BatangChe"/>
        <family val="3"/>
        <charset val="129"/>
      </rPr>
      <t>의</t>
    </r>
    <r>
      <rPr>
        <sz val="11"/>
        <color indexed="8"/>
        <rFont val="Calibri"/>
        <family val="2"/>
      </rPr>
      <t xml:space="preserve"> </t>
    </r>
    <r>
      <rPr>
        <sz val="11"/>
        <color indexed="8"/>
        <rFont val="BatangChe"/>
        <family val="3"/>
        <charset val="129"/>
      </rPr>
      <t>조합은</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목록</t>
    </r>
    <r>
      <rPr>
        <sz val="11"/>
        <color indexed="8"/>
        <rFont val="Calibri"/>
        <family val="2"/>
      </rPr>
      <t>(Smelter List)</t>
    </r>
    <r>
      <rPr>
        <sz val="11"/>
        <color indexed="8"/>
        <rFont val="BatangChe"/>
        <family val="3"/>
        <charset val="129"/>
      </rPr>
      <t>을</t>
    </r>
    <r>
      <rPr>
        <sz val="11"/>
        <color indexed="8"/>
        <rFont val="Calibri"/>
        <family val="2"/>
      </rPr>
      <t xml:space="preserve"> </t>
    </r>
    <r>
      <rPr>
        <sz val="11"/>
        <color indexed="8"/>
        <rFont val="BatangChe"/>
        <family val="3"/>
        <charset val="129"/>
      </rPr>
      <t>작성하는</t>
    </r>
    <r>
      <rPr>
        <sz val="11"/>
        <color indexed="8"/>
        <rFont val="Calibri"/>
        <family val="2"/>
      </rPr>
      <t xml:space="preserve"> </t>
    </r>
    <r>
      <rPr>
        <sz val="11"/>
        <color indexed="8"/>
        <rFont val="BatangChe"/>
        <family val="3"/>
        <charset val="129"/>
      </rPr>
      <t>데</t>
    </r>
    <r>
      <rPr>
        <sz val="11"/>
        <color indexed="8"/>
        <rFont val="Calibri"/>
        <family val="2"/>
      </rPr>
      <t xml:space="preserve"> </t>
    </r>
    <r>
      <rPr>
        <sz val="11"/>
        <color indexed="8"/>
        <rFont val="BatangChe"/>
        <family val="3"/>
        <charset val="129"/>
      </rPr>
      <t>사용할</t>
    </r>
    <r>
      <rPr>
        <sz val="11"/>
        <color indexed="8"/>
        <rFont val="Calibri"/>
        <family val="2"/>
      </rPr>
      <t xml:space="preserve"> </t>
    </r>
    <r>
      <rPr>
        <sz val="11"/>
        <color indexed="8"/>
        <rFont val="BatangChe"/>
        <family val="3"/>
        <charset val="129"/>
      </rPr>
      <t>수도</t>
    </r>
    <r>
      <rPr>
        <sz val="11"/>
        <color indexed="8"/>
        <rFont val="Calibri"/>
        <family val="2"/>
      </rPr>
      <t xml:space="preserve"> </t>
    </r>
    <r>
      <rPr>
        <sz val="11"/>
        <color indexed="8"/>
        <rFont val="BatangChe"/>
        <family val="3"/>
        <charset val="129"/>
      </rPr>
      <t>있습니다</t>
    </r>
    <r>
      <rPr>
        <sz val="11"/>
        <color indexed="8"/>
        <rFont val="Calibri"/>
        <family val="2"/>
      </rPr>
      <t xml:space="preserve">. </t>
    </r>
    <r>
      <rPr>
        <sz val="11"/>
        <color indexed="8"/>
        <rFont val="BatangChe"/>
        <family val="3"/>
        <charset val="129"/>
      </rPr>
      <t>자동으로</t>
    </r>
    <r>
      <rPr>
        <sz val="11"/>
        <color indexed="8"/>
        <rFont val="Calibri"/>
        <family val="2"/>
      </rPr>
      <t xml:space="preserve"> </t>
    </r>
    <r>
      <rPr>
        <sz val="11"/>
        <color indexed="8"/>
        <rFont val="BatangChe"/>
        <family val="3"/>
        <charset val="129"/>
      </rPr>
      <t>입력된</t>
    </r>
    <r>
      <rPr>
        <sz val="11"/>
        <color indexed="8"/>
        <rFont val="Calibri"/>
        <family val="2"/>
      </rPr>
      <t xml:space="preserve"> </t>
    </r>
    <r>
      <rPr>
        <sz val="11"/>
        <color indexed="8"/>
        <rFont val="BatangChe"/>
        <family val="3"/>
        <charset val="129"/>
      </rPr>
      <t>셀을</t>
    </r>
    <r>
      <rPr>
        <sz val="11"/>
        <color indexed="8"/>
        <rFont val="Calibri"/>
        <family val="2"/>
      </rPr>
      <t xml:space="preserve"> </t>
    </r>
    <r>
      <rPr>
        <sz val="11"/>
        <color indexed="8"/>
        <rFont val="BatangChe"/>
        <family val="3"/>
        <charset val="129"/>
      </rPr>
      <t>변경하지</t>
    </r>
    <r>
      <rPr>
        <sz val="11"/>
        <color indexed="8"/>
        <rFont val="Calibri"/>
        <family val="2"/>
      </rPr>
      <t xml:space="preserve"> </t>
    </r>
    <r>
      <rPr>
        <sz val="11"/>
        <color indexed="8"/>
        <rFont val="BatangChe"/>
        <family val="3"/>
        <charset val="129"/>
      </rPr>
      <t>마십시오</t>
    </r>
    <r>
      <rPr>
        <sz val="11"/>
        <color indexed="8"/>
        <rFont val="Calibri"/>
        <family val="2"/>
      </rPr>
      <t xml:space="preserve">. </t>
    </r>
    <r>
      <rPr>
        <sz val="11"/>
        <color indexed="8"/>
        <rFont val="BatangChe"/>
        <family val="3"/>
        <charset val="129"/>
      </rPr>
      <t>제련소</t>
    </r>
    <r>
      <rPr>
        <sz val="11"/>
        <color indexed="8"/>
        <rFont val="Calibri"/>
        <family val="2"/>
      </rPr>
      <t xml:space="preserve"> </t>
    </r>
    <r>
      <rPr>
        <sz val="11"/>
        <color indexed="8"/>
        <rFont val="BatangChe"/>
        <family val="3"/>
        <charset val="129"/>
      </rPr>
      <t>찾기</t>
    </r>
    <r>
      <rPr>
        <sz val="11"/>
        <color indexed="8"/>
        <rFont val="Calibri"/>
        <family val="2"/>
      </rPr>
      <t xml:space="preserve">(Smelter Look-up) </t>
    </r>
    <r>
      <rPr>
        <sz val="11"/>
        <color indexed="8"/>
        <rFont val="BatangChe"/>
        <family val="3"/>
        <charset val="129"/>
      </rPr>
      <t>탭의</t>
    </r>
    <r>
      <rPr>
        <sz val="11"/>
        <color indexed="8"/>
        <rFont val="Calibri"/>
        <family val="2"/>
      </rPr>
      <t xml:space="preserve"> </t>
    </r>
    <r>
      <rPr>
        <sz val="11"/>
        <color indexed="8"/>
        <rFont val="BatangChe"/>
        <family val="3"/>
        <charset val="129"/>
      </rPr>
      <t>모든</t>
    </r>
    <r>
      <rPr>
        <sz val="11"/>
        <color indexed="8"/>
        <rFont val="Calibri"/>
        <family val="2"/>
      </rPr>
      <t xml:space="preserve"> </t>
    </r>
    <r>
      <rPr>
        <sz val="11"/>
        <color indexed="8"/>
        <rFont val="BatangChe"/>
        <family val="3"/>
        <charset val="129"/>
      </rPr>
      <t>오류는</t>
    </r>
    <r>
      <rPr>
        <sz val="11"/>
        <color indexed="8"/>
        <rFont val="Calibri"/>
        <family val="2"/>
      </rPr>
      <t xml:space="preserve"> RMI(RMI@responsiblebusiness.org)</t>
    </r>
    <r>
      <rPr>
        <sz val="11"/>
        <color indexed="8"/>
        <rFont val="BatangChe"/>
        <family val="3"/>
        <charset val="129"/>
      </rPr>
      <t>에</t>
    </r>
    <r>
      <rPr>
        <sz val="11"/>
        <color indexed="8"/>
        <rFont val="Calibri"/>
        <family val="2"/>
      </rPr>
      <t xml:space="preserve"> </t>
    </r>
    <r>
      <rPr>
        <sz val="11"/>
        <color indexed="8"/>
        <rFont val="BatangChe"/>
        <family val="3"/>
        <charset val="129"/>
      </rPr>
      <t>보고해야</t>
    </r>
    <r>
      <rPr>
        <sz val="11"/>
        <color indexed="8"/>
        <rFont val="Calibri"/>
        <family val="2"/>
      </rPr>
      <t xml:space="preserve"> </t>
    </r>
    <r>
      <rPr>
        <sz val="11"/>
        <color indexed="8"/>
        <rFont val="BatangChe"/>
        <family val="3"/>
        <charset val="129"/>
      </rPr>
      <t>합니다</t>
    </r>
    <r>
      <rPr>
        <sz val="11"/>
        <color indexed="8"/>
        <rFont val="Calibri"/>
        <family val="2"/>
      </rPr>
      <t xml:space="preserve">. </t>
    </r>
  </si>
  <si>
    <t>Website  de RMI: (www.responsiblemineralsinitiative.org)  entrenamiento y guía, plantilla, proceso de aseguramiento de minerales responsables lista de fundidores en cumplimiento.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</si>
  <si>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</si>
  <si>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 xml:space="preserve">* En 2010, se aprobó la ley estadounidense Dodd-Frank relacionada con "minerales en conflicto" originarios de la Republica Democrática del Congo (RDC) y países limítrofes. La SEC ha publicado las reglas finales asociadas con el desglose de la fuente de minerales en conflicto de las empresas publicas de Estados Unidos ( ver reglas en http://www.sec.gov/rules/final/2012/34-67716.pdf). La reglas hacen referencia a la guía de diligencia de cuidado de la OECD para las  cadenas de suministros responsables de minerales de áreas afectadas y de alto riesgo, (http://www.oecd.org/dataoecd/62/30/46740847.pdf), las cuales guían a los proveedores para establecer políticas, marcos de diligencia de cuidado y manejo de sistemas.
** ver información en la iniciativa de minerales responsables (www.responsiblemineralsinitiative.org/).
  </t>
  </si>
  <si>
    <r>
      <rPr>
        <sz val="10"/>
        <rFont val="Verdana"/>
      </rPr>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r>
  </si>
  <si>
    <r>
      <rPr>
        <sz val="10"/>
        <rFont val="Verdana"/>
      </rPr>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r>
  </si>
  <si>
    <r>
      <rPr>
        <sz val="11"/>
        <color rgb="FF000000"/>
        <rFont val="Calibri"/>
      </rPr>
      <t>En cada una de las siete preguntas requeridas proporcione una respuesta para cada metal utilizando las selecciones del menú desplegable. Se deben completar las preguntas en esta sección para todo el 3TG.</t>
    </r>
    <r>
      <rPr>
        <sz val="11"/>
        <color rgb="FF000000"/>
        <rFont val="Calibri"/>
      </rPr>
      <t xml:space="preserve"> </t>
    </r>
    <r>
      <rPr>
        <sz val="11"/>
        <color rgb="FF000000"/>
        <rFont val="Calibri"/>
      </rPr>
      <t>Si la respuesta para un metal determinado es afirmativa en la pregunta 1, entonces se deben responder las siguientes preguntas para ese metal, así como las siguientes preguntas de debida diligencia (de la A a la I) acerca del programa de debida diligencia de la compañía.</t>
    </r>
  </si>
  <si>
    <r>
      <rPr>
        <sz val="11"/>
        <color rgb="FF000000"/>
        <rFont val="Calibri"/>
      </rPr>
      <t>1.</t>
    </r>
    <r>
      <rPr>
        <sz val="11"/>
        <color rgb="FF000000"/>
        <rFont val="Calibri"/>
      </rPr>
      <t xml:space="preserve"> </t>
    </r>
    <r>
      <rPr>
        <sz val="11"/>
        <color rgb="FF000000"/>
        <rFont val="Calibri"/>
      </rPr>
      <t>Esta es la primera de dos preguntas cuya respuesta se usa para determinar si el 3TG se encuentra dentro del alcance de los requerimientos del informe de minerales en conflicto.</t>
    </r>
    <r>
      <rPr>
        <sz val="11"/>
        <color rgb="FF000000"/>
        <rFont val="Calibri"/>
      </rPr>
      <t xml:space="preserve">  </t>
    </r>
    <r>
      <rPr>
        <sz val="11"/>
        <color rgb="FF000000"/>
        <rFont val="Calibri"/>
      </rPr>
      <t>Esta pregunta depende de la guía suministrada por la SEC en las reglas finales para determinar si un 3TG es "necesario para la funcionalidad o fabricación" de un producto.</t>
    </r>
    <r>
      <rPr>
        <sz val="11"/>
        <color rgb="FF000000"/>
        <rFont val="Calibri"/>
      </rPr>
      <t xml:space="preserve">   </t>
    </r>
    <r>
      <rPr>
        <sz val="11"/>
        <color rgb="FF000000"/>
        <rFont val="Calibri"/>
      </rPr>
      <t>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t>
    </r>
    <r>
      <rPr>
        <sz val="11"/>
        <color rgb="FF000000"/>
        <rFont val="Calibri"/>
      </rPr>
      <t xml:space="preserve">  </t>
    </r>
    <r>
      <rPr>
        <sz val="11"/>
        <color rgb="FF000000"/>
        <rFont val="Calibri"/>
      </rPr>
      <t>Asimismo, la guía supone que el 3TG no sería necesario para la fabricación de un producto a menos que fuera incluido en el proceso de fabricación de dicho producto.</t>
    </r>
    <r>
      <rPr>
        <sz val="11"/>
        <color rgb="FF000000"/>
        <rFont val="Calibri"/>
      </rPr>
      <t xml:space="preserve"> </t>
    </r>
    <r>
      <rPr>
        <sz val="11"/>
        <color rgb="FF000000"/>
        <rFont val="Calibri"/>
      </rPr>
      <t>La respuesta a esta pregunta sirve para excluir cualquier contaminante a nivel de trazas, o subproductos producidos naturalmente, como el estaño en el acero.</t>
    </r>
    <r>
      <rPr>
        <sz val="11"/>
        <color rgb="FF000000"/>
        <rFont val="Calibri"/>
      </rPr>
      <t xml:space="preserve">  </t>
    </r>
    <r>
      <rPr>
        <sz val="11"/>
        <color rgb="FF000000"/>
        <rFont val="Calibri"/>
      </rPr>
      <t>Se debe responder esta pregunta para cada 3TG.</t>
    </r>
    <r>
      <rPr>
        <sz val="11"/>
        <color rgb="FF000000"/>
        <rFont val="Calibri"/>
      </rPr>
      <t xml:space="preserve">
</t>
    </r>
    <r>
      <rPr>
        <sz val="11"/>
        <color rgb="FF000000"/>
        <rFont val="Calibri"/>
      </rPr>
      <t xml:space="preserve">
</t>
    </r>
    <r>
      <rPr>
        <sz val="11"/>
        <color rgb="FF000000"/>
        <rFont val="Calibri"/>
      </rPr>
      <t>Esta pregunta plantea si se usa algún mineral en conflicto como materia prima, componente o aditivo en algún producto que usted fabrique o cuya fabricación contrate (incluidas las materias primas y los componentes).</t>
    </r>
    <r>
      <rPr>
        <sz val="11"/>
        <color rgb="FF000000"/>
        <rFont val="Calibri"/>
      </rPr>
      <t xml:space="preserve"> </t>
    </r>
    <r>
      <rPr>
        <sz val="11"/>
        <color rgb="FF000000"/>
        <rFont val="Calibri"/>
      </rPr>
      <t>Las impurezas de las materias primas, componentes, aditivos, abrasivos y herramientas de corte están fuera del alcance de la encuesta.</t>
    </r>
    <r>
      <rPr>
        <sz val="11"/>
        <color rgb="FF000000"/>
        <rFont val="Calibri"/>
      </rPr>
      <t xml:space="preserve">
</t>
    </r>
    <r>
      <rPr>
        <sz val="11"/>
        <color rgb="FF000000"/>
        <rFont val="Calibri"/>
      </rPr>
      <t xml:space="preserve">
</t>
    </r>
    <r>
      <rPr>
        <sz val="11"/>
        <color rgb="FF000000"/>
        <rFont val="Calibri"/>
      </rPr>
      <t>Se debe responder esta pregunta para cada 3TG.</t>
    </r>
    <r>
      <rPr>
        <sz val="11"/>
        <color rgb="FF000000"/>
        <rFont val="Calibri"/>
      </rPr>
      <t xml:space="preserve"> </t>
    </r>
    <r>
      <rPr>
        <sz val="11"/>
        <color rgb="FF000000"/>
        <rFont val="Calibri"/>
      </rPr>
      <t>Las respuestas válidas para esta pregunta son "sí" o "no".</t>
    </r>
    <r>
      <rPr>
        <sz val="11"/>
        <color rgb="FF000000"/>
        <rFont val="Calibri"/>
      </rPr>
      <t xml:space="preserve"> </t>
    </r>
    <r>
      <rPr>
        <sz val="11"/>
        <color rgb="FF000000"/>
        <rFont val="Calibri"/>
      </rPr>
      <t>Esta pregunta es obligatoria.</t>
    </r>
  </si>
  <si>
    <r>
      <rPr>
        <sz val="11"/>
        <color rgb="FF000000"/>
        <rFont val="Calibri"/>
      </rPr>
      <t>2.</t>
    </r>
    <r>
      <rPr>
        <sz val="11"/>
        <color rgb="FF000000"/>
        <rFont val="Calibri"/>
      </rPr>
      <t xml:space="preserve"> </t>
    </r>
    <r>
      <rPr>
        <sz val="11"/>
        <color rgb="FF000000"/>
        <rFont val="Calibri"/>
      </rPr>
      <t>Se debe responder esta pregunta para cada 3TG al cual la repuesta a la pregunta 1 sea "sí".</t>
    </r>
    <r>
      <rPr>
        <sz val="11"/>
        <color rgb="FF000000"/>
        <rFont val="Calibri"/>
      </rPr>
      <t xml:space="preserve"> </t>
    </r>
    <r>
      <rPr>
        <sz val="11"/>
        <color rgb="FF000000"/>
        <rFont val="Calibri"/>
      </rPr>
      <t>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t>
    </r>
    <r>
      <rPr>
        <sz val="11"/>
        <color rgb="FF000000"/>
        <rFont val="Calibri"/>
      </rPr>
      <t xml:space="preserve">  </t>
    </r>
    <r>
      <rPr>
        <sz val="11"/>
        <color rgb="FF000000"/>
        <rFont val="Calibri"/>
      </rPr>
      <t>Esta pregunta depende de la pregunta y respuesta de la Pregunta 1.</t>
    </r>
    <r>
      <rPr>
        <sz val="11"/>
        <color rgb="FF000000"/>
        <rFont val="Calibri"/>
      </rPr>
      <t xml:space="preserve"> </t>
    </r>
    <r>
      <rPr>
        <sz val="11"/>
        <color rgb="FF000000"/>
        <rFont val="Calibri"/>
      </rPr>
      <t>Se pretende que este cuestionario identifique los 3TG que se utilizan intencionalmente en el proceso de fabricación de un producto y en donde cierta cantidad del 3TG permanece en el producto terminado.</t>
    </r>
    <r>
      <rPr>
        <sz val="11"/>
        <color rgb="FF000000"/>
        <rFont val="Calibri"/>
      </rPr>
      <t xml:space="preserve">  </t>
    </r>
    <r>
      <rPr>
        <sz val="11"/>
        <color rgb="FF000000"/>
        <rFont val="Calibri"/>
      </rPr>
      <t>Esto incluye 3TG que pudieran no haber sido diseñados para convertirse en parte del producto final y probablemente no sean necesarios para la funcionalidad del producto, sino que solo están presentes como residuos del proceso de fabricación.</t>
    </r>
    <r>
      <rPr>
        <sz val="11"/>
        <color rgb="FF000000"/>
        <rFont val="Calibri"/>
      </rPr>
      <t xml:space="preserve">  </t>
    </r>
    <r>
      <rPr>
        <sz val="11"/>
        <color rgb="FF000000"/>
        <rFont val="Calibri"/>
      </rPr>
      <t>En muchos casos, el fabricante pudo intentar eliminar o facilitar el consumo del 3TG durante el proceso de fabricación; sin embargo, cierta cantidad del 3TG sigue presente.</t>
    </r>
    <r>
      <rPr>
        <sz val="11"/>
        <color rgb="FF000000"/>
        <rFont val="Calibri"/>
      </rPr>
      <t xml:space="preserve">  </t>
    </r>
    <r>
      <rPr>
        <sz val="11"/>
        <color rgb="FF000000"/>
        <rFont val="Calibri"/>
      </rPr>
      <t>Si el 3TG, el cual se agrega o incluye durante el proceso de manufactura, se elimina completamente de manera que no quedan restos al concluir el proceso, entonces la respuesta a esta pregunta sería "no".</t>
    </r>
    <r>
      <rPr>
        <sz val="11"/>
        <color rgb="FF000000"/>
        <rFont val="Calibri"/>
      </rPr>
      <t xml:space="preserve">
</t>
    </r>
    <r>
      <rPr>
        <sz val="11"/>
        <color rgb="FF000000"/>
        <rFont val="Calibri"/>
      </rPr>
      <t xml:space="preserve">
</t>
    </r>
    <r>
      <rPr>
        <sz val="11"/>
        <color rgb="FF000000"/>
        <rFont val="Calibri"/>
      </rPr>
      <t>Se debe responder esta pregunta para cada 3TG.</t>
    </r>
    <r>
      <rPr>
        <sz val="11"/>
        <color rgb="FF000000"/>
        <rFont val="Calibri"/>
      </rPr>
      <t xml:space="preserve"> </t>
    </r>
    <r>
      <rPr>
        <sz val="11"/>
        <color rgb="FF000000"/>
        <rFont val="Calibri"/>
      </rPr>
      <t>Las respuestas válidas para esta pregunta son "sí" o "no".</t>
    </r>
    <r>
      <rPr>
        <sz val="11"/>
        <color rgb="FF000000"/>
        <rFont val="Calibri"/>
      </rPr>
      <t xml:space="preserve"> </t>
    </r>
    <r>
      <rPr>
        <sz val="11"/>
        <color rgb="FF000000"/>
        <rFont val="Calibri"/>
      </rPr>
      <t>Esta pregunta es obligatoria.</t>
    </r>
    <r>
      <rPr>
        <sz val="11"/>
        <color rgb="FF000000"/>
        <rFont val="Calibri"/>
      </rPr>
      <t xml:space="preserve"> </t>
    </r>
  </si>
  <si>
    <t xml:space="preserve">3. Ésta es una declaración que menciona que cualquier parte de los 3TG contenidos en un producto o múltiples productos se originan del DRC o de un país contiguo (países cubiertos). La respuesta a esta pregunta deberá ser "sí", si cualquier fundidora de la cadena de suministros obtiene materia prima de los países cubiertos, aun si dichas fundidoras están en la lista de fundidoras y refinerías que cumplen con los requisitos de la RMI.  Para mas información, consulte la guía de debida diligencia de RMI sobre minerales de conflicto aquí: http://www.responsiblemineralsinitiative.org/training-and-resources/publications-and-guidance/.
La respuesta a esta pregunta debe ser "sí", "no" o "desconocido". Fundamente la respuesta afirmativa en la sección de comentarios.
Esta pregunta es obligatoria para un metal específico si la respuesta a la Pregunta 1 y 2 es "sí" para ese metal. </t>
  </si>
  <si>
    <r>
      <rPr>
        <sz val="11"/>
        <color rgb="FF000000"/>
        <rFont val="Calibri"/>
      </rPr>
      <t>5.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t>
    </r>
    <r>
      <rPr>
        <sz val="11"/>
        <color rgb="FF000000"/>
        <rFont val="Calibri"/>
      </rPr>
      <t xml:space="preserve">
- </t>
    </r>
    <r>
      <rPr>
        <sz val="11"/>
        <color rgb="FF000000"/>
        <rFont val="Calibri"/>
      </rPr>
      <t>100 %</t>
    </r>
    <r>
      <rPr>
        <sz val="11"/>
        <color rgb="FF000000"/>
        <rFont val="Calibri"/>
      </rPr>
      <t xml:space="preserve">
- </t>
    </r>
    <r>
      <rPr>
        <sz val="11"/>
        <color rgb="FF000000"/>
        <rFont val="Calibri"/>
      </rPr>
      <t xml:space="preserve">Más del 90% </t>
    </r>
    <r>
      <rPr>
        <sz val="11"/>
        <color rgb="FF000000"/>
        <rFont val="Calibri"/>
      </rPr>
      <t xml:space="preserve">
- </t>
    </r>
    <r>
      <rPr>
        <sz val="11"/>
        <color rgb="FF000000"/>
        <rFont val="Calibri"/>
      </rPr>
      <t>Más del 75%</t>
    </r>
    <r>
      <rPr>
        <sz val="11"/>
        <color rgb="FF000000"/>
        <rFont val="Calibri"/>
      </rPr>
      <t xml:space="preserve">
</t>
    </r>
    <r>
      <rPr>
        <sz val="11"/>
        <color rgb="FF000000"/>
        <rFont val="Calibri"/>
      </rPr>
      <t>- Más del 50%</t>
    </r>
    <r>
      <rPr>
        <sz val="11"/>
        <color rgb="FF000000"/>
        <rFont val="Calibri"/>
      </rPr>
      <t xml:space="preserve">
</t>
    </r>
    <r>
      <rPr>
        <sz val="11"/>
        <color rgb="FF000000"/>
        <rFont val="Calibri"/>
      </rPr>
      <t>- 50% o menos</t>
    </r>
    <r>
      <rPr>
        <sz val="11"/>
        <color rgb="FF000000"/>
        <rFont val="Calibri"/>
      </rPr>
      <t xml:space="preserve">
</t>
    </r>
    <r>
      <rPr>
        <sz val="11"/>
        <color rgb="FF000000"/>
        <rFont val="Calibri"/>
      </rPr>
      <t>- Ninguno</t>
    </r>
    <r>
      <rPr>
        <sz val="11"/>
        <color rgb="FF000000"/>
        <rFont val="Calibri"/>
      </rPr>
      <t xml:space="preserve">
</t>
    </r>
    <r>
      <rPr>
        <sz val="11"/>
        <color rgb="FF000000"/>
        <rFont val="Calibri"/>
      </rPr>
      <t>Esta pregunta es obligatoria para un metal específico si la respuesta a la Pregunta 1 y 2 es "sí" para ese metal.</t>
    </r>
  </si>
  <si>
    <r>
      <rPr>
        <sz val="11"/>
        <color rgb="FF000000"/>
        <rFont val="Calibri"/>
      </rPr>
      <t>Instrucciones para llenar las Preguntas A-I (renglones 69 - 86).</t>
    </r>
    <r>
      <rPr>
        <sz val="11"/>
        <color rgb="FF000000"/>
        <rFont val="Calibri"/>
      </rPr>
      <t xml:space="preserve">  </t>
    </r>
    <r>
      <rPr>
        <sz val="11"/>
        <color rgb="FF000000"/>
        <rFont val="Calibri"/>
      </rPr>
      <t>Las preguntas A. a la I. son obligatorias si la respuesta a la Pregunta 1 es "sí" para ese metal.</t>
    </r>
    <r>
      <rPr>
        <sz val="11"/>
        <color rgb="FF000000"/>
        <rFont val="Calibri"/>
      </rPr>
      <t xml:space="preserve">
</t>
    </r>
    <r>
      <rPr>
        <sz val="11"/>
        <color rgb="FF000000"/>
        <rFont val="Calibri"/>
      </rPr>
      <t>Responda a las preguntas en INGLÉS solamente</t>
    </r>
  </si>
  <si>
    <r>
      <rPr>
        <sz val="11"/>
        <color rgb="FF000000"/>
        <rFont val="Calibri"/>
      </rPr>
      <t>A. Esta es una declaración para revelar si una compañía cuenta con una política de compra de minerales en conflicto.</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</si>
  <si>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B. Esta es una declaración para revelar si la política de compra de minerales en conflicto de una compañía está disponible en el sitio web de la compañía.</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Si la respuesta es afirmativa, el usuario deberá especificar el URL en el campo de comentarios de la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</si>
  <si>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C. Esta es una pregunta para determinar si una compañía requiere que sus proveedores directos estén libres de conflicto DRC.</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Consulte la hoja de trabajo de Definiciones para la definición de "libre de conflicto DRC".</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</si>
  <si>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D. Esta es una declaración para determinar si una compañía requiere que sus proveedores directos suministren minerales en conflicto de las fundidoras validadas sin conflicto.</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</si>
  <si>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Verdana"/>
      </rPr>
      <t>E. Responda "sí" o "no" y revele si su compañía ha implementado medidas de debida diligencia en cuanto al suministro de minerales en conflicto. Esta declaración no pretende proporcionar detalles de las medidas de debida diligencia de la compañía, solo si la compañía ha implementado medidas de debida diligencia. Los aspectos de las medidas de debida diligencia serán determinados por el solicitante y proveedor.</t>
    </r>
    <r>
      <rPr>
        <sz val="11"/>
        <rFont val="Verdana"/>
      </rPr>
      <t xml:space="preserve">
</t>
    </r>
    <r>
      <rPr>
        <sz val="11"/>
        <color rgb="FF000000"/>
        <rFont val="Verdana"/>
      </rPr>
      <t>Algunos ejemplos de medidas de debida diligencia incluyen: comunicar e incorporar en sus contratos (de ser posible) sus expectativas a los proveedores respecto a la cadena de suministros de minerales sin conflictos; diseñar e implementar una estrategia para responder a los riesgos identificados; verificar el cumplimiento de su proveedor directo en cuanto a la política de estar libre de conflicto de DRC, etc. Estos ejemplos de medidas de debida diligencia con coherentes con las directrices incluidas en la Guía OECD, la cual es reconocida internacionalmente.  
Esta pregunta es obligatoria.</t>
    </r>
  </si>
  <si>
    <r>
      <rPr>
        <sz val="11"/>
        <color rgb="FF000000"/>
        <rFont val="Calibri"/>
      </rPr>
      <t>F. Esta es una pregunta para revelar si una compañía solicita a su proveedor que llene una declaración de minerales en conflicto.</t>
    </r>
    <r>
      <rPr>
        <sz val="11"/>
        <color rgb="FF000000"/>
        <rFont val="Calibri"/>
      </rPr>
      <t xml:space="preserve"> </t>
    </r>
    <r>
      <rPr>
        <sz val="11"/>
        <color rgb="FF000000"/>
        <rFont val="Calibri"/>
      </rPr>
      <t>Las respuestas aceptables se enumeran a continuación, en ciertos casos pudiera solicitarse más información, p. ej., proporcionar el formulario utilizado para recabar la información.</t>
    </r>
    <r>
      <rPr>
        <sz val="11"/>
        <color rgb="FF000000"/>
        <rFont val="Calibri"/>
      </rPr>
      <t xml:space="preserve"> </t>
    </r>
    <r>
      <rPr>
        <sz val="11"/>
        <color rgb="FF000000"/>
        <rFont val="Calibri"/>
      </rPr>
      <t>Si la respuesta es afirmativa, el usuario, en otro formato, deberá indicar comentarios en el campo de comentarios de la pregunta.</t>
    </r>
    <r>
      <rPr>
        <sz val="11"/>
        <color rgb="FF000000"/>
        <rFont val="Calibri"/>
      </rPr>
      <t xml:space="preserve">  </t>
    </r>
    <r>
      <rPr>
        <sz val="11"/>
        <color rgb="FF000000"/>
        <rFont val="Calibri"/>
      </rPr>
      <t>Las respuestas permitidas para esta pregunta son:</t>
    </r>
    <r>
      <rPr>
        <sz val="11"/>
        <color rgb="FF000000"/>
        <rFont val="Calibri"/>
      </rPr>
      <t xml:space="preserve">
</t>
    </r>
    <r>
      <rPr>
        <sz val="11"/>
        <color rgb="FF000000"/>
        <rFont val="Calibri"/>
      </rPr>
      <t xml:space="preserve">
</t>
    </r>
    <r>
      <rPr>
        <sz val="11"/>
        <color rgb="FF000000"/>
        <rFont val="Calibri"/>
      </rPr>
      <t>- Sí, de conformidad con IPC-1755 [p. ej. CMRT]</t>
    </r>
    <r>
      <rPr>
        <sz val="11"/>
        <color rgb="FF000000"/>
        <rFont val="Calibri"/>
      </rPr>
      <t xml:space="preserve">
</t>
    </r>
    <r>
      <rPr>
        <sz val="11"/>
        <color rgb="FF000000"/>
        <rFont val="Calibri"/>
      </rPr>
      <t>- Sí, a través de otro formulario (describa)</t>
    </r>
    <r>
      <rPr>
        <sz val="11"/>
        <color rgb="FF000000"/>
        <rFont val="Calibri"/>
      </rPr>
      <t xml:space="preserve">
</t>
    </r>
    <r>
      <rPr>
        <sz val="11"/>
        <color rgb="FF000000"/>
        <rFont val="Calibri"/>
      </rPr>
      <t>- No</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</si>
  <si>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G. Responda la pregunta con “Sí” o “No”.</t>
    </r>
    <r>
      <rPr>
        <sz val="11"/>
        <color rgb="FF000000"/>
        <rFont val="Calibri"/>
      </rPr>
      <t xml:space="preserve">  </t>
    </r>
    <r>
      <rPr>
        <sz val="11"/>
        <color rgb="FF000000"/>
        <rFont val="Calibri"/>
      </rPr>
      <t>En la sección de comentarios, indique comentarios adicionales sobre su enfoque.</t>
    </r>
    <r>
      <rPr>
        <sz val="11"/>
        <color rgb="FF000000"/>
        <rFont val="Calibri"/>
      </rPr>
      <t xml:space="preserve"> </t>
    </r>
    <r>
      <rPr>
        <sz val="11"/>
        <color rgb="FF000000"/>
        <rFont val="Calibri"/>
      </rPr>
      <t>Algunos ejemplos pudieran 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“Auditoría por terceros” - auditorías in-situ de sus proveedores realizadas por terceros independientes.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“Revisión de documentación solamente” - una revisión de registros y documentos presentados por el proveedor realizada por terceros independientes, o por personal de su compañía.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“Auditoría interna” - auditorías in-situ de sus proveedores realizadas por personal de su compañía.</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</si>
  <si>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H. Esta pregunta revela si el proceso de revisión de la compañía incluye administración de acciones correctivas.</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 pregunta es obligatoria.</t>
    </r>
  </si>
  <si>
    <r>
      <rPr>
        <sz val="11"/>
        <color rgb="FF000000"/>
        <rFont val="Calibri"/>
      </rPr>
      <t xml:space="preserve">I. Esta pregunta revela si la compañía está sujeta a una regla de la SEC. </t>
    </r>
    <r>
      <rPr>
        <sz val="11"/>
        <color rgb="FF000000"/>
        <rFont val="Calibri"/>
      </rPr>
      <t xml:space="preserve"> </t>
    </r>
    <r>
      <rPr>
        <sz val="11"/>
        <color rgb="FF000000"/>
        <rFont val="Calibri"/>
      </rPr>
      <t>La respuesta a esta pregunta debe ser "sí" o "no".</t>
    </r>
    <r>
      <rPr>
        <sz val="11"/>
        <color rgb="FF000000"/>
        <rFont val="Calibri"/>
      </rPr>
      <t xml:space="preserve"> </t>
    </r>
    <r>
      <rPr>
        <sz val="11"/>
        <color rgb="FF000000"/>
        <rFont val="Calibri"/>
      </rPr>
      <t>Los comentarios deberán llenarse en el campo de comentarios de dicha pregunta.</t>
    </r>
    <r>
      <rPr>
        <sz val="11"/>
        <color rgb="FF000000"/>
        <rFont val="Calibri"/>
      </rPr>
      <t xml:space="preserve"> </t>
    </r>
    <r>
      <rPr>
        <sz val="11"/>
        <color rgb="FF000000"/>
        <rFont val="Calibri"/>
      </rPr>
      <t>Esta pregunta es obligatoria.</t>
    </r>
    <r>
      <rPr>
        <sz val="11"/>
        <color rgb="FF000000"/>
        <rFont val="Calibri"/>
      </rPr>
      <t xml:space="preserve"> </t>
    </r>
    <r>
      <rPr>
        <sz val="11"/>
        <color rgb="FF000000"/>
        <rFont val="Calibri"/>
      </rPr>
      <t>Para más información, consulte www.sec.gov.</t>
    </r>
  </si>
  <si>
    <r>
      <rPr>
        <sz val="11"/>
        <color rgb="FF000000"/>
        <rFont val="Calibri"/>
      </rPr>
      <t>Esta plantilla permite la identificación de las fundidoras utilizando la búsqueda de Fundidoras. Las columnas B y C deben llenarse de izquierda a derecha para utilizar la función de búsqueda de Fundidoras.</t>
    </r>
    <r>
      <rPr>
        <sz val="11"/>
        <color rgb="FF000000"/>
        <rFont val="Calibri"/>
      </rPr>
      <t xml:space="preserve">
</t>
    </r>
    <r>
      <rPr>
        <sz val="11"/>
        <color rgb="FF000000"/>
        <rFont val="Calibri"/>
      </rPr>
      <t>Utilice un renglón separado para cada combinación metal/fundidora/país.</t>
    </r>
  </si>
  <si>
    <t>1. Columna para ingresar la identificación del fundidor: si conoce el número de identificación del fundidor, ingréselo en la columna A (las columnas B, C, E, F, G, I y J se completarán automáticamente). La columna A no se completa en forma automática.</t>
  </si>
  <si>
    <r>
      <t>2.- Metal (*)   -   Use el menú de opciones para seleccionar el metal para el cual estas capturando la i</t>
    </r>
    <r>
      <rPr>
        <sz val="11"/>
        <rFont val="Calibri"/>
      </rPr>
      <t>nformación del fundidor. Este campo es obligatorio.</t>
    </r>
  </si>
  <si>
    <r>
      <rPr>
        <sz val="11"/>
        <color rgb="FF000000"/>
        <rFont val="Calibri"/>
      </rPr>
      <t>3.</t>
    </r>
    <r>
      <rPr>
        <sz val="11"/>
        <color rgb="FF000000"/>
        <rFont val="Calibri"/>
      </rPr>
      <t xml:space="preserve"> </t>
    </r>
    <r>
      <rPr>
        <sz val="11"/>
        <color rgb="FF000000"/>
        <rFont val="Calibri"/>
      </rPr>
      <t>Búsqueda de fundidoras(*): seleccione una opción de la lista desplegable.</t>
    </r>
    <r>
      <rPr>
        <sz val="11"/>
        <color rgb="FF000000"/>
        <rFont val="Calibri"/>
      </rPr>
      <t xml:space="preserve">  </t>
    </r>
    <r>
      <rPr>
        <sz val="11"/>
        <color rgb="FF000000"/>
        <rFont val="Calibri"/>
      </rPr>
      <t>Esta es la lista de fundidoras conocidas a la fecha de publicación de la plantilla.</t>
    </r>
    <r>
      <rPr>
        <sz val="11"/>
        <color rgb="FF000000"/>
        <rFont val="Calibri"/>
      </rPr>
      <t xml:space="preserve">  </t>
    </r>
    <r>
      <rPr>
        <sz val="11"/>
        <color rgb="FF000000"/>
        <rFont val="Calibri"/>
      </rPr>
      <t>Si la fundidora no aparece, seleccione la opción "Smelter Not Listed" (Fundidora no registrada).</t>
    </r>
    <r>
      <rPr>
        <sz val="11"/>
        <color rgb="FF000000"/>
        <rFont val="Calibri"/>
      </rPr>
      <t xml:space="preserve">  </t>
    </r>
    <r>
      <rPr>
        <sz val="11"/>
        <color rgb="FF000000"/>
        <rFont val="Calibri"/>
      </rPr>
      <t>Esto le permitirá ingresar el nombre de la fundidora en la columna D. Si no conoce el nombre ni la ubicación de la fundidora, seleccione la opción "Smelter Not Yet Identified" (Fundidora aún no identificada).</t>
    </r>
    <r>
      <rPr>
        <sz val="11"/>
        <color rgb="FF000000"/>
        <rFont val="Calibri"/>
      </rPr>
      <t xml:space="preserve">  </t>
    </r>
    <r>
      <rPr>
        <sz val="11"/>
        <color rgb="FF000000"/>
        <rFont val="Calibri"/>
      </rPr>
      <t>Si selecciona esta opción, las columnas D y E se llenarán automáticamente con la palabra "unknown" (desconocido).</t>
    </r>
    <r>
      <rPr>
        <sz val="11"/>
        <color rgb="FF000000"/>
        <rFont val="Calibri"/>
      </rPr>
      <t xml:space="preserve">  </t>
    </r>
    <r>
      <rPr>
        <sz val="11"/>
        <color rgb="FF000000"/>
        <rFont val="Calibri"/>
      </rPr>
      <t>Este campo es obligatorio.</t>
    </r>
  </si>
  <si>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</si>
  <si>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</si>
  <si>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r>
      <rPr>
        <sz val="11"/>
        <color rgb="FF000000"/>
        <rFont val="Calibri"/>
      </rPr>
      <t>15.</t>
    </r>
    <r>
      <rPr>
        <sz val="11"/>
        <color rgb="FF000000"/>
        <rFont val="Calibri"/>
      </rPr>
      <t xml:space="preserve"> </t>
    </r>
    <r>
      <rPr>
        <sz val="11"/>
        <color rgb="FF000000"/>
        <rFont val="Calibri"/>
      </rPr>
      <t>Indica si la fundidora solamente obtiene insumos para sus procesos de fundido de fuentes de reciclado o desperdicios.</t>
    </r>
    <r>
      <rPr>
        <sz val="11"/>
        <color rgb="FF000000"/>
        <rFont val="Calibri"/>
      </rPr>
      <t xml:space="preserve"> </t>
    </r>
    <r>
      <rPr>
        <sz val="11"/>
        <color rgb="FF000000"/>
        <rFont val="Calibri"/>
      </rPr>
      <t>Esta pregunta es opcional.</t>
    </r>
    <r>
      <rPr>
        <sz val="11"/>
        <color rgb="FF000000"/>
        <rFont val="Calibri"/>
      </rPr>
      <t xml:space="preserve">  </t>
    </r>
    <r>
      <rPr>
        <sz val="11"/>
        <color rgb="FF000000"/>
        <rFont val="Calibri"/>
      </rPr>
      <t>Las respuestas permitidas para esta pregunta son:</t>
    </r>
    <r>
      <rPr>
        <sz val="11"/>
        <color rgb="FF000000"/>
        <rFont val="Calibri"/>
      </rPr>
      <t xml:space="preserve">
</t>
    </r>
    <r>
      <rPr>
        <sz val="11"/>
        <color rgb="FF000000"/>
        <rFont val="Calibri"/>
      </rPr>
      <t xml:space="preserve">
</t>
    </r>
    <r>
      <rPr>
        <sz val="11"/>
        <color rgb="FF000000"/>
        <rFont val="Calibri"/>
      </rPr>
      <t>- Sí</t>
    </r>
    <r>
      <rPr>
        <sz val="11"/>
        <color rgb="FF000000"/>
        <rFont val="Calibri"/>
      </rPr>
      <t xml:space="preserve">
</t>
    </r>
    <r>
      <rPr>
        <sz val="11"/>
        <color rgb="FF000000"/>
        <rFont val="Calibri"/>
      </rPr>
      <t>- No</t>
    </r>
    <r>
      <rPr>
        <sz val="11"/>
        <color rgb="FF000000"/>
        <rFont val="Calibri"/>
      </rPr>
      <t xml:space="preserve">
</t>
    </r>
    <r>
      <rPr>
        <sz val="11"/>
        <color rgb="FF000000"/>
        <rFont val="Calibri"/>
      </rPr>
      <t>- Desconocido</t>
    </r>
  </si>
  <si>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</si>
  <si>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</si>
  <si>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</si>
  <si>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</si>
  <si>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</si>
  <si>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</si>
  <si>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</si>
  <si>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</si>
  <si>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150 empresas de siete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</si>
  <si>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</si>
  <si>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</si>
  <si>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r>
      <rPr>
        <sz val="11"/>
        <color rgb="FF000000"/>
        <rFont val="Calibri"/>
      </rPr>
      <t>Los campos obligatorios están marcados con un asterisco (*).</t>
    </r>
    <r>
      <rPr>
        <sz val="11"/>
        <color rgb="FF000000"/>
        <rFont val="Calibri"/>
      </rPr>
      <t xml:space="preserve">  </t>
    </r>
    <r>
      <rPr>
        <sz val="11"/>
        <color rgb="FF000000"/>
        <rFont val="Calibri"/>
      </rPr>
      <t>Consulte la pestaña de instrucciones para orientación sobre cómo responder a cada pregunta.</t>
    </r>
  </si>
  <si>
    <r>
      <rPr>
        <sz val="11"/>
        <color rgb="FF000000"/>
        <rFont val="Calibri"/>
      </rPr>
      <t>1) ¿Se utiliza o añade, intencionalmente, el 3TG a su producto o procesos de fabricación? (*)</t>
    </r>
  </si>
  <si>
    <r>
      <rPr>
        <sz val="10"/>
        <rFont val="Verdana"/>
      </rPr>
      <t xml:space="preserve">D.  ¿Exige a sus proveedores directos que le suministren el 3TG de fundidores cuyas prácticas de debida diligencia hayan sido validadas por un programa de auditoría de un tercero independiente?  </t>
    </r>
  </si>
  <si>
    <r>
      <rPr>
        <sz val="11"/>
        <color rgb="FF000000"/>
        <rFont val="Calibri"/>
      </rPr>
      <t>I. ¿Su compañía está obligada a presentar una divulgación anual de minerales de conflicto con la SEC?</t>
    </r>
  </si>
  <si>
    <r>
      <rPr>
        <sz val="11"/>
        <color rgb="FF000000"/>
        <rFont val="Calibri"/>
      </rPr>
      <t>Más del 90%</t>
    </r>
  </si>
  <si>
    <r>
      <rPr>
        <sz val="11"/>
        <color rgb="FF000000"/>
        <rFont val="Calibri"/>
      </rPr>
      <t>Más del 75%</t>
    </r>
  </si>
  <si>
    <r>
      <rPr>
        <sz val="11"/>
        <color rgb="FF000000"/>
        <rFont val="Calibri"/>
      </rPr>
      <t>Más del 50%</t>
    </r>
  </si>
  <si>
    <r>
      <rPr>
        <sz val="11"/>
        <color rgb="FF000000"/>
        <rFont val="Calibri"/>
      </rPr>
      <t>50% o menos</t>
    </r>
  </si>
  <si>
    <r>
      <rPr>
        <sz val="11"/>
        <color rgb="FF000000"/>
        <rFont val="Calibri"/>
      </rPr>
      <t>Sí, de conformidad con IPC-1755 [p. ej. CMRT]</t>
    </r>
  </si>
  <si>
    <r>
      <rPr>
        <sz val="11"/>
        <color rgb="FF000000"/>
        <rFont val="Calibri"/>
      </rPr>
      <t>Sí, a través de otro formulario (describa)</t>
    </r>
  </si>
  <si>
    <r>
      <rPr>
        <sz val="7"/>
        <color rgb="FF000000"/>
        <rFont val="Verdana"/>
      </rPr>
      <t xml:space="preserve"> </t>
    </r>
    <r>
      <rPr>
        <sz val="10"/>
        <rFont val="Verdana"/>
        <family val="2"/>
      </rPr>
      <t>No</t>
    </r>
  </si>
  <si>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Programa de Fundidoras Sin Conflictos.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</si>
  <si>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r>
      <rPr>
        <sz val="11"/>
        <color rgb="FF000000"/>
        <rFont val="Calibri"/>
      </rPr>
      <t>Búsqueda de fundidora (*)</t>
    </r>
  </si>
  <si>
    <r>
      <rPr>
        <sz val="11"/>
        <color rgb="FF000000"/>
        <rFont val="Calibri"/>
      </rPr>
      <t>Identificador de fundidora</t>
    </r>
  </si>
  <si>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</si>
  <si>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si requiere que sus proveedores directos se abastezcan de los fundidores validados como libres de conflicto DRC utilizando la lista de fundidores que cumplen con el proceso de aseguramiento de minerales responsables en la pestaña Declaration (Declaración), celda D75</t>
  </si>
  <si>
    <r>
      <t xml:space="preserve">RMI </t>
    </r>
    <r>
      <rPr>
        <sz val="11"/>
        <rFont val="돋움"/>
        <family val="3"/>
        <charset val="129"/>
      </rPr>
      <t>웹사이트</t>
    </r>
    <r>
      <rPr>
        <sz val="11"/>
        <rFont val="Verdana"/>
        <family val="2"/>
      </rPr>
      <t xml:space="preserve">:  (www.responsiblemineralsinitiative.org) </t>
    </r>
    <r>
      <rPr>
        <sz val="11"/>
        <rFont val="돋움"/>
        <family val="3"/>
        <charset val="129"/>
      </rPr>
      <t>교육훈련과</t>
    </r>
    <r>
      <rPr>
        <sz val="11"/>
        <rFont val="Verdana"/>
        <family val="2"/>
      </rPr>
      <t xml:space="preserve"> </t>
    </r>
    <r>
      <rPr>
        <sz val="11"/>
        <rFont val="돋움"/>
        <family val="3"/>
        <charset val="129"/>
      </rPr>
      <t>가이던스</t>
    </r>
    <r>
      <rPr>
        <sz val="11"/>
        <rFont val="Verdana"/>
        <family val="2"/>
      </rPr>
      <t xml:space="preserve">, </t>
    </r>
    <r>
      <rPr>
        <sz val="11"/>
        <rFont val="돋움"/>
        <family val="3"/>
        <charset val="129"/>
      </rPr>
      <t>템플릿</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(Responsible Minerals Assurance Process)</t>
    </r>
    <r>
      <rPr>
        <sz val="11"/>
        <rFont val="돋움"/>
        <family val="3"/>
        <charset val="129"/>
      </rPr>
      <t>를</t>
    </r>
    <r>
      <rPr>
        <sz val="11"/>
        <rFont val="Verdana"/>
        <family val="2"/>
      </rPr>
      <t xml:space="preserve"> </t>
    </r>
    <r>
      <rPr>
        <sz val="11"/>
        <rFont val="돋움"/>
        <family val="3"/>
        <charset val="129"/>
      </rPr>
      <t>준수하는</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리스트를</t>
    </r>
    <r>
      <rPr>
        <sz val="11"/>
        <rFont val="Verdana"/>
        <family val="2"/>
      </rPr>
      <t xml:space="preserve"> </t>
    </r>
    <r>
      <rPr>
        <sz val="11"/>
        <rFont val="돋움"/>
        <family val="3"/>
        <charset val="129"/>
      </rPr>
      <t>확인할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t>
    </r>
  </si>
  <si>
    <r>
      <rPr>
        <sz val="11"/>
        <rFont val="돋움"/>
        <family val="3"/>
        <charset val="129"/>
      </rPr>
      <t>본</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보고</t>
    </r>
    <r>
      <rPr>
        <sz val="11"/>
        <rFont val="Verdana"/>
        <family val="2"/>
      </rPr>
      <t xml:space="preserve"> </t>
    </r>
    <r>
      <rPr>
        <sz val="11"/>
        <rFont val="돋움"/>
        <family val="3"/>
        <charset val="129"/>
      </rPr>
      <t>템플릿</t>
    </r>
    <r>
      <rPr>
        <sz val="11"/>
        <rFont val="Verdana"/>
        <family val="2"/>
      </rPr>
      <t>(</t>
    </r>
    <r>
      <rPr>
        <sz val="11"/>
        <rFont val="돋움"/>
        <family val="3"/>
        <charset val="129"/>
      </rPr>
      <t>템플릿</t>
    </r>
    <r>
      <rPr>
        <sz val="11"/>
        <rFont val="Verdana"/>
        <family val="2"/>
      </rPr>
      <t>)</t>
    </r>
    <r>
      <rPr>
        <sz val="11"/>
        <rFont val="돋움"/>
        <family val="3"/>
        <charset val="129"/>
      </rPr>
      <t>은</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(Responsible Minerals Initiative (RMI))</t>
    </r>
    <r>
      <rPr>
        <sz val="11"/>
        <rFont val="돋움"/>
        <family val="3"/>
        <charset val="129"/>
      </rPr>
      <t>가</t>
    </r>
    <r>
      <rPr>
        <sz val="11"/>
        <rFont val="Verdana"/>
        <family val="2"/>
      </rPr>
      <t xml:space="preserve"> </t>
    </r>
    <r>
      <rPr>
        <sz val="11"/>
        <rFont val="돋움"/>
        <family val="3"/>
        <charset val="129"/>
      </rPr>
      <t>만든</t>
    </r>
    <r>
      <rPr>
        <sz val="11"/>
        <rFont val="Verdana"/>
        <family val="2"/>
      </rPr>
      <t xml:space="preserve"> </t>
    </r>
    <r>
      <rPr>
        <sz val="11"/>
        <rFont val="돋움"/>
        <family val="3"/>
        <charset val="129"/>
      </rPr>
      <t>표준화된</t>
    </r>
    <r>
      <rPr>
        <sz val="11"/>
        <rFont val="Verdana"/>
        <family val="2"/>
      </rPr>
      <t xml:space="preserve"> </t>
    </r>
    <r>
      <rPr>
        <sz val="11"/>
        <rFont val="돋움"/>
        <family val="3"/>
        <charset val="129"/>
      </rPr>
      <t>무료</t>
    </r>
    <r>
      <rPr>
        <sz val="11"/>
        <rFont val="Verdana"/>
        <family val="2"/>
      </rPr>
      <t xml:space="preserve"> </t>
    </r>
    <r>
      <rPr>
        <sz val="11"/>
        <rFont val="돋움"/>
        <family val="3"/>
        <charset val="129"/>
      </rPr>
      <t>보고</t>
    </r>
    <r>
      <rPr>
        <sz val="11"/>
        <rFont val="Verdana"/>
        <family val="2"/>
      </rPr>
      <t xml:space="preserve"> </t>
    </r>
    <r>
      <rPr>
        <sz val="11"/>
        <rFont val="돋움"/>
        <family val="3"/>
        <charset val="129"/>
      </rPr>
      <t>템플릿입니다</t>
    </r>
    <r>
      <rPr>
        <sz val="11"/>
        <rFont val="Verdana"/>
        <family val="2"/>
      </rPr>
      <t xml:space="preserve">. </t>
    </r>
    <r>
      <rPr>
        <sz val="11"/>
        <rFont val="돋움"/>
        <family val="3"/>
        <charset val="129"/>
      </rPr>
      <t>템플릿은</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원산국</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사용하는</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정제소와</t>
    </r>
    <r>
      <rPr>
        <sz val="11"/>
        <rFont val="Verdana"/>
        <family val="2"/>
      </rPr>
      <t xml:space="preserve"> </t>
    </r>
    <r>
      <rPr>
        <sz val="11"/>
        <rFont val="돋움"/>
        <family val="3"/>
        <charset val="129"/>
      </rPr>
      <t>관련된</t>
    </r>
    <r>
      <rPr>
        <sz val="11"/>
        <rFont val="Verdana"/>
        <family val="2"/>
      </rPr>
      <t xml:space="preserve"> </t>
    </r>
    <r>
      <rPr>
        <sz val="11"/>
        <rFont val="돋움"/>
        <family val="3"/>
        <charset val="129"/>
      </rPr>
      <t>공급망을</t>
    </r>
    <r>
      <rPr>
        <sz val="11"/>
        <rFont val="Verdana"/>
        <family val="2"/>
      </rPr>
      <t xml:space="preserve"> </t>
    </r>
    <r>
      <rPr>
        <sz val="11"/>
        <rFont val="돋움"/>
        <family val="3"/>
        <charset val="129"/>
      </rPr>
      <t>통해</t>
    </r>
    <r>
      <rPr>
        <sz val="11"/>
        <rFont val="Verdana"/>
        <family val="2"/>
      </rPr>
      <t xml:space="preserve"> </t>
    </r>
    <r>
      <rPr>
        <sz val="11"/>
        <rFont val="돋움"/>
        <family val="3"/>
        <charset val="129"/>
      </rPr>
      <t>정보의</t>
    </r>
    <r>
      <rPr>
        <sz val="11"/>
        <rFont val="Verdana"/>
        <family val="2"/>
      </rPr>
      <t xml:space="preserve"> </t>
    </r>
    <r>
      <rPr>
        <sz val="11"/>
        <rFont val="돋움"/>
        <family val="3"/>
        <charset val="129"/>
      </rPr>
      <t>빠른</t>
    </r>
    <r>
      <rPr>
        <sz val="11"/>
        <rFont val="Verdana"/>
        <family val="2"/>
      </rPr>
      <t xml:space="preserve"> </t>
    </r>
    <r>
      <rPr>
        <sz val="11"/>
        <rFont val="돋움"/>
        <family val="3"/>
        <charset val="129"/>
      </rPr>
      <t>전달을</t>
    </r>
    <r>
      <rPr>
        <sz val="11"/>
        <rFont val="Verdana"/>
        <family val="2"/>
      </rPr>
      <t xml:space="preserve"> </t>
    </r>
    <r>
      <rPr>
        <sz val="11"/>
        <rFont val="돋움"/>
        <family val="3"/>
        <charset val="129"/>
      </rPr>
      <t>촉진하고</t>
    </r>
    <r>
      <rPr>
        <sz val="11"/>
        <rFont val="Verdana"/>
        <family val="2"/>
      </rPr>
      <t xml:space="preserve"> </t>
    </r>
    <r>
      <rPr>
        <sz val="11"/>
        <rFont val="돋움"/>
        <family val="3"/>
        <charset val="129"/>
      </rPr>
      <t>법규</t>
    </r>
    <r>
      <rPr>
        <sz val="11"/>
        <rFont val="Verdana"/>
        <family val="2"/>
      </rPr>
      <t xml:space="preserve"> </t>
    </r>
    <r>
      <rPr>
        <sz val="11"/>
        <rFont val="돋움"/>
        <family val="3"/>
        <charset val="129"/>
      </rPr>
      <t>준수</t>
    </r>
    <r>
      <rPr>
        <sz val="11"/>
        <rFont val="Verdana"/>
        <family val="2"/>
      </rPr>
      <t>*</t>
    </r>
    <r>
      <rPr>
        <sz val="11"/>
        <rFont val="돋움"/>
        <family val="3"/>
        <charset val="129"/>
      </rPr>
      <t>에도</t>
    </r>
    <r>
      <rPr>
        <sz val="11"/>
        <rFont val="Verdana"/>
        <family val="2"/>
      </rPr>
      <t xml:space="preserve"> </t>
    </r>
    <r>
      <rPr>
        <sz val="11"/>
        <rFont val="돋움"/>
        <family val="3"/>
        <charset val="129"/>
      </rPr>
      <t>도움이</t>
    </r>
    <r>
      <rPr>
        <sz val="11"/>
        <rFont val="Verdana"/>
        <family val="2"/>
      </rPr>
      <t xml:space="preserve"> </t>
    </r>
    <r>
      <rPr>
        <sz val="11"/>
        <rFont val="돋움"/>
        <family val="3"/>
        <charset val="129"/>
      </rPr>
      <t>됩니다</t>
    </r>
    <r>
      <rPr>
        <sz val="11"/>
        <rFont val="Verdana"/>
        <family val="2"/>
      </rPr>
      <t xml:space="preserve">. </t>
    </r>
    <r>
      <rPr>
        <sz val="11"/>
        <rFont val="돋움"/>
        <family val="3"/>
        <charset val="129"/>
      </rPr>
      <t>또한</t>
    </r>
    <r>
      <rPr>
        <sz val="11"/>
        <rFont val="Verdana"/>
        <family val="2"/>
      </rPr>
      <t xml:space="preserve"> </t>
    </r>
    <r>
      <rPr>
        <sz val="11"/>
        <rFont val="돋움"/>
        <family val="3"/>
        <charset val="129"/>
      </rPr>
      <t>템플릿은</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t>
    </r>
    <r>
      <rPr>
        <sz val="11"/>
        <rFont val="돋움"/>
        <family val="3"/>
        <charset val="129"/>
      </rPr>
      <t>를</t>
    </r>
    <r>
      <rPr>
        <sz val="11"/>
        <rFont val="Verdana"/>
        <family val="2"/>
      </rPr>
      <t xml:space="preserve"> </t>
    </r>
    <r>
      <rPr>
        <sz val="11"/>
        <rFont val="돋움"/>
        <family val="3"/>
        <charset val="129"/>
      </rPr>
      <t>통해</t>
    </r>
    <r>
      <rPr>
        <sz val="11"/>
        <rFont val="Verdana"/>
        <family val="2"/>
      </rPr>
      <t xml:space="preserve"> </t>
    </r>
    <r>
      <rPr>
        <sz val="11"/>
        <rFont val="돋움"/>
        <family val="3"/>
        <charset val="129"/>
      </rPr>
      <t>잠재적으로</t>
    </r>
    <r>
      <rPr>
        <sz val="11"/>
        <rFont val="Verdana"/>
        <family val="2"/>
      </rPr>
      <t xml:space="preserve"> </t>
    </r>
    <r>
      <rPr>
        <sz val="11"/>
        <rFont val="돋움"/>
        <family val="3"/>
        <charset val="129"/>
      </rPr>
      <t>감사를</t>
    </r>
    <r>
      <rPr>
        <sz val="11"/>
        <rFont val="Verdana"/>
        <family val="2"/>
      </rPr>
      <t xml:space="preserve"> </t>
    </r>
    <r>
      <rPr>
        <sz val="11"/>
        <rFont val="돋움"/>
        <family val="3"/>
        <charset val="129"/>
      </rPr>
      <t>받게</t>
    </r>
    <r>
      <rPr>
        <sz val="11"/>
        <rFont val="Verdana"/>
        <family val="2"/>
      </rPr>
      <t xml:space="preserve"> </t>
    </r>
    <r>
      <rPr>
        <sz val="11"/>
        <rFont val="돋움"/>
        <family val="3"/>
        <charset val="129"/>
      </rPr>
      <t>될</t>
    </r>
    <r>
      <rPr>
        <sz val="11"/>
        <rFont val="Verdana"/>
        <family val="2"/>
      </rPr>
      <t xml:space="preserve"> </t>
    </r>
    <r>
      <rPr>
        <sz val="11"/>
        <rFont val="돋움"/>
        <family val="3"/>
        <charset val="129"/>
      </rPr>
      <t>신규</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정제소를</t>
    </r>
    <r>
      <rPr>
        <sz val="11"/>
        <rFont val="Verdana"/>
        <family val="2"/>
      </rPr>
      <t xml:space="preserve"> </t>
    </r>
    <r>
      <rPr>
        <sz val="11"/>
        <rFont val="돋움"/>
        <family val="3"/>
        <charset val="129"/>
      </rPr>
      <t>식별하는</t>
    </r>
    <r>
      <rPr>
        <sz val="11"/>
        <rFont val="Verdana"/>
        <family val="2"/>
      </rPr>
      <t xml:space="preserve"> </t>
    </r>
    <r>
      <rPr>
        <sz val="11"/>
        <rFont val="돋움"/>
        <family val="3"/>
        <charset val="129"/>
      </rPr>
      <t>데</t>
    </r>
    <r>
      <rPr>
        <sz val="11"/>
        <rFont val="Verdana"/>
        <family val="2"/>
      </rPr>
      <t xml:space="preserve"> </t>
    </r>
    <r>
      <rPr>
        <sz val="11"/>
        <rFont val="돋움"/>
        <family val="3"/>
        <charset val="129"/>
      </rPr>
      <t>편리함을</t>
    </r>
    <r>
      <rPr>
        <sz val="11"/>
        <rFont val="Verdana"/>
        <family val="2"/>
      </rPr>
      <t xml:space="preserve"> </t>
    </r>
    <r>
      <rPr>
        <sz val="11"/>
        <rFont val="돋움"/>
        <family val="3"/>
        <charset val="129"/>
      </rPr>
      <t>제공합니다</t>
    </r>
    <r>
      <rPr>
        <sz val="11"/>
        <rFont val="Verdana"/>
        <family val="2"/>
      </rPr>
      <t>.
CMRT</t>
    </r>
    <r>
      <rPr>
        <sz val="11"/>
        <rFont val="돋움"/>
        <family val="3"/>
        <charset val="129"/>
      </rPr>
      <t>는</t>
    </r>
    <r>
      <rPr>
        <sz val="11"/>
        <rFont val="Verdana"/>
        <family val="2"/>
      </rPr>
      <t xml:space="preserve"> </t>
    </r>
    <r>
      <rPr>
        <sz val="11"/>
        <rFont val="돋움"/>
        <family val="3"/>
        <charset val="129"/>
      </rPr>
      <t>다운스트림</t>
    </r>
    <r>
      <rPr>
        <sz val="11"/>
        <rFont val="Verdana"/>
        <family val="2"/>
      </rPr>
      <t xml:space="preserve"> </t>
    </r>
    <r>
      <rPr>
        <sz val="11"/>
        <rFont val="돋움"/>
        <family val="3"/>
        <charset val="129"/>
      </rPr>
      <t>회사가</t>
    </r>
    <r>
      <rPr>
        <sz val="11"/>
        <rFont val="Verdana"/>
        <family val="2"/>
      </rPr>
      <t xml:space="preserve"> </t>
    </r>
    <r>
      <rPr>
        <sz val="11"/>
        <rFont val="돋움"/>
        <family val="3"/>
        <charset val="129"/>
      </rPr>
      <t>제련소를</t>
    </r>
    <r>
      <rPr>
        <sz val="11"/>
        <rFont val="Verdana"/>
        <family val="2"/>
      </rPr>
      <t xml:space="preserve"> </t>
    </r>
    <r>
      <rPr>
        <sz val="11"/>
        <rFont val="돋움"/>
        <family val="3"/>
        <charset val="129"/>
      </rPr>
      <t>배제한</t>
    </r>
    <r>
      <rPr>
        <sz val="11"/>
        <rFont val="Verdana"/>
        <family val="2"/>
      </rPr>
      <t xml:space="preserve"> </t>
    </r>
    <r>
      <rPr>
        <sz val="11"/>
        <rFont val="돋움"/>
        <family val="3"/>
        <charset val="129"/>
      </rPr>
      <t>상태에서</t>
    </r>
    <r>
      <rPr>
        <sz val="11"/>
        <rFont val="Verdana"/>
        <family val="2"/>
      </rPr>
      <t xml:space="preserve"> </t>
    </r>
    <r>
      <rPr>
        <sz val="11"/>
        <rFont val="돋움"/>
        <family val="3"/>
        <charset val="129"/>
      </rPr>
      <t>최대한으로</t>
    </r>
    <r>
      <rPr>
        <sz val="11"/>
        <rFont val="Verdana"/>
        <family val="2"/>
      </rPr>
      <t xml:space="preserve"> </t>
    </r>
    <r>
      <rPr>
        <sz val="11"/>
        <rFont val="돋움"/>
        <family val="3"/>
        <charset val="129"/>
      </rPr>
      <t>회사의</t>
    </r>
    <r>
      <rPr>
        <sz val="11"/>
        <rFont val="Verdana"/>
        <family val="2"/>
      </rPr>
      <t xml:space="preserve"> </t>
    </r>
    <r>
      <rPr>
        <sz val="11"/>
        <rFont val="돋움"/>
        <family val="3"/>
        <charset val="129"/>
      </rPr>
      <t>공급망에</t>
    </r>
    <r>
      <rPr>
        <sz val="11"/>
        <rFont val="Verdana"/>
        <family val="2"/>
      </rPr>
      <t xml:space="preserve"> </t>
    </r>
    <r>
      <rPr>
        <sz val="11"/>
        <rFont val="돋움"/>
        <family val="3"/>
        <charset val="129"/>
      </rPr>
      <t>대한</t>
    </r>
    <r>
      <rPr>
        <sz val="11"/>
        <rFont val="Verdana"/>
        <family val="2"/>
      </rPr>
      <t xml:space="preserve"> </t>
    </r>
    <r>
      <rPr>
        <sz val="11"/>
        <rFont val="돋움"/>
        <family val="3"/>
        <charset val="129"/>
      </rPr>
      <t>정보를</t>
    </r>
    <r>
      <rPr>
        <sz val="11"/>
        <rFont val="Verdana"/>
        <family val="2"/>
      </rPr>
      <t xml:space="preserve"> </t>
    </r>
    <r>
      <rPr>
        <sz val="11"/>
        <rFont val="돋움"/>
        <family val="3"/>
        <charset val="129"/>
      </rPr>
      <t>공개하도록</t>
    </r>
    <r>
      <rPr>
        <sz val="11"/>
        <rFont val="Verdana"/>
        <family val="2"/>
      </rPr>
      <t xml:space="preserve"> </t>
    </r>
    <r>
      <rPr>
        <sz val="11"/>
        <rFont val="돋움"/>
        <family val="3"/>
        <charset val="129"/>
      </rPr>
      <t>설계되었습니다</t>
    </r>
    <r>
      <rPr>
        <sz val="11"/>
        <rFont val="Verdana"/>
        <family val="2"/>
      </rPr>
      <t xml:space="preserve">. </t>
    </r>
    <r>
      <rPr>
        <sz val="11"/>
        <rFont val="돋움"/>
        <family val="3"/>
        <charset val="129"/>
      </rPr>
      <t>귀사가</t>
    </r>
    <r>
      <rPr>
        <sz val="11"/>
        <rFont val="Verdana"/>
        <family val="2"/>
      </rPr>
      <t xml:space="preserve"> RMAP </t>
    </r>
    <r>
      <rPr>
        <sz val="11"/>
        <rFont val="돋움"/>
        <family val="3"/>
        <charset val="129"/>
      </rPr>
      <t>규약에</t>
    </r>
    <r>
      <rPr>
        <sz val="11"/>
        <rFont val="Verdana"/>
        <family val="2"/>
      </rPr>
      <t xml:space="preserve"> </t>
    </r>
    <r>
      <rPr>
        <sz val="11"/>
        <rFont val="돋움"/>
        <family val="3"/>
        <charset val="129"/>
      </rPr>
      <t>따라</t>
    </r>
    <r>
      <rPr>
        <sz val="11"/>
        <rFont val="Verdana"/>
        <family val="2"/>
      </rPr>
      <t xml:space="preserve"> 3TG </t>
    </r>
    <r>
      <rPr>
        <sz val="11"/>
        <rFont val="돋움"/>
        <family val="3"/>
        <charset val="129"/>
      </rPr>
      <t>제련소나</t>
    </r>
    <r>
      <rPr>
        <sz val="11"/>
        <rFont val="Verdana"/>
        <family val="2"/>
      </rPr>
      <t xml:space="preserve"> </t>
    </r>
    <r>
      <rPr>
        <sz val="11"/>
        <rFont val="돋움"/>
        <family val="3"/>
        <charset val="129"/>
      </rPr>
      <t>정제소에</t>
    </r>
    <r>
      <rPr>
        <sz val="11"/>
        <rFont val="Verdana"/>
        <family val="2"/>
      </rPr>
      <t xml:space="preserve"> </t>
    </r>
    <r>
      <rPr>
        <sz val="11"/>
        <rFont val="돋움"/>
        <family val="3"/>
        <charset val="129"/>
      </rPr>
      <t>해당하는</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목록</t>
    </r>
    <r>
      <rPr>
        <sz val="11"/>
        <rFont val="Verdana"/>
        <family val="2"/>
      </rPr>
      <t xml:space="preserve"> </t>
    </r>
    <r>
      <rPr>
        <sz val="11"/>
        <rFont val="돋움"/>
        <family val="3"/>
        <charset val="129"/>
      </rPr>
      <t>탭에</t>
    </r>
    <r>
      <rPr>
        <sz val="11"/>
        <rFont val="Verdana"/>
        <family val="2"/>
      </rPr>
      <t xml:space="preserve"> </t>
    </r>
    <r>
      <rPr>
        <sz val="11"/>
        <rFont val="돋움"/>
        <family val="3"/>
        <charset val="129"/>
      </rPr>
      <t>귀사의</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입력하길</t>
    </r>
    <r>
      <rPr>
        <sz val="11"/>
        <rFont val="Verdana"/>
        <family val="2"/>
      </rPr>
      <t xml:space="preserve"> </t>
    </r>
    <r>
      <rPr>
        <sz val="11"/>
        <rFont val="돋움"/>
        <family val="3"/>
        <charset val="129"/>
      </rPr>
      <t>권장합니다</t>
    </r>
    <r>
      <rPr>
        <sz val="11"/>
        <rFont val="Verdana"/>
        <family val="2"/>
      </rPr>
      <t xml:space="preserve">.
</t>
    </r>
    <r>
      <rPr>
        <sz val="11"/>
        <rFont val="돋움"/>
        <family val="3"/>
        <charset val="129"/>
      </rPr>
      <t>양식에</t>
    </r>
    <r>
      <rPr>
        <sz val="11"/>
        <rFont val="Verdana"/>
        <family val="2"/>
      </rPr>
      <t xml:space="preserve"> </t>
    </r>
    <r>
      <rPr>
        <sz val="11"/>
        <rFont val="돋움"/>
        <family val="3"/>
        <charset val="129"/>
      </rPr>
      <t>기입할</t>
    </r>
    <r>
      <rPr>
        <sz val="11"/>
        <rFont val="Verdana"/>
        <family val="2"/>
      </rPr>
      <t xml:space="preserve"> </t>
    </r>
    <r>
      <rPr>
        <sz val="11"/>
        <rFont val="돋움"/>
        <family val="3"/>
        <charset val="129"/>
      </rPr>
      <t>때</t>
    </r>
    <r>
      <rPr>
        <sz val="11"/>
        <rFont val="Verdana"/>
        <family val="2"/>
      </rPr>
      <t xml:space="preserve">, </t>
    </r>
    <r>
      <rPr>
        <sz val="11"/>
        <rFont val="돋움"/>
        <family val="3"/>
        <charset val="129"/>
      </rPr>
      <t>어떤</t>
    </r>
    <r>
      <rPr>
        <sz val="11"/>
        <rFont val="Verdana"/>
        <family val="2"/>
      </rPr>
      <t xml:space="preserve"> </t>
    </r>
    <r>
      <rPr>
        <sz val="11"/>
        <rFont val="돋움"/>
        <family val="3"/>
        <charset val="129"/>
      </rPr>
      <t>셀에도</t>
    </r>
    <r>
      <rPr>
        <sz val="11"/>
        <rFont val="Verdana"/>
        <family val="2"/>
      </rPr>
      <t xml:space="preserve"> "=" </t>
    </r>
    <r>
      <rPr>
        <sz val="11"/>
        <rFont val="돋움"/>
        <family val="3"/>
        <charset val="129"/>
      </rPr>
      <t>또는</t>
    </r>
    <r>
      <rPr>
        <sz val="11"/>
        <rFont val="Verdana"/>
        <family val="2"/>
      </rPr>
      <t xml:space="preserve"> "#"</t>
    </r>
    <r>
      <rPr>
        <sz val="11"/>
        <rFont val="돋움"/>
        <family val="3"/>
        <charset val="129"/>
      </rPr>
      <t>으로</t>
    </r>
    <r>
      <rPr>
        <sz val="11"/>
        <rFont val="Verdana"/>
        <family val="2"/>
      </rPr>
      <t xml:space="preserve"> </t>
    </r>
    <r>
      <rPr>
        <sz val="11"/>
        <rFont val="돋움"/>
        <family val="3"/>
        <charset val="129"/>
      </rPr>
      <t>시작하는</t>
    </r>
    <r>
      <rPr>
        <sz val="11"/>
        <rFont val="Verdana"/>
        <family val="2"/>
      </rPr>
      <t xml:space="preserve"> </t>
    </r>
    <r>
      <rPr>
        <sz val="11"/>
        <rFont val="돋움"/>
        <family val="3"/>
        <charset val="129"/>
      </rPr>
      <t>내용이</t>
    </r>
    <r>
      <rPr>
        <sz val="11"/>
        <rFont val="Verdana"/>
        <family val="2"/>
      </rPr>
      <t xml:space="preserve"> </t>
    </r>
    <r>
      <rPr>
        <sz val="11"/>
        <rFont val="돋움"/>
        <family val="3"/>
        <charset val="129"/>
      </rPr>
      <t>없어야</t>
    </r>
    <r>
      <rPr>
        <sz val="11"/>
        <rFont val="Verdana"/>
        <family val="2"/>
      </rPr>
      <t xml:space="preserve"> </t>
    </r>
    <r>
      <rPr>
        <sz val="11"/>
        <rFont val="돋움"/>
        <family val="3"/>
        <charset val="129"/>
      </rPr>
      <t>합니다</t>
    </r>
    <r>
      <rPr>
        <sz val="11"/>
        <rFont val="Verdana"/>
        <family val="2"/>
      </rPr>
      <t xml:space="preserve">. 
</t>
    </r>
  </si>
  <si>
    <r>
      <t>* 2010</t>
    </r>
    <r>
      <rPr>
        <sz val="11"/>
        <rFont val="돋움"/>
        <family val="3"/>
        <charset val="129"/>
      </rPr>
      <t>년</t>
    </r>
    <r>
      <rPr>
        <sz val="11"/>
        <rFont val="Verdana"/>
        <family val="2"/>
      </rPr>
      <t xml:space="preserve"> </t>
    </r>
    <r>
      <rPr>
        <sz val="11"/>
        <rFont val="돋움"/>
        <family val="3"/>
        <charset val="129"/>
      </rPr>
      <t>미국</t>
    </r>
    <r>
      <rPr>
        <sz val="11"/>
        <rFont val="Verdana"/>
        <family val="2"/>
      </rPr>
      <t xml:space="preserve"> </t>
    </r>
    <r>
      <rPr>
        <sz val="11"/>
        <rFont val="돋움"/>
        <family val="3"/>
        <charset val="129"/>
      </rPr>
      <t>연방법</t>
    </r>
    <r>
      <rPr>
        <sz val="11"/>
        <rFont val="Verdana"/>
        <family val="2"/>
      </rPr>
      <t xml:space="preserve"> (U.S. Dodd-Frank Wall Street Reform and Consumer Protection Act) </t>
    </r>
    <r>
      <rPr>
        <sz val="11"/>
        <rFont val="돋움"/>
        <family val="3"/>
        <charset val="129"/>
      </rPr>
      <t>에서는</t>
    </r>
    <r>
      <rPr>
        <sz val="11"/>
        <rFont val="Verdana"/>
        <family val="2"/>
      </rPr>
      <t xml:space="preserve"> </t>
    </r>
    <r>
      <rPr>
        <sz val="11"/>
        <rFont val="돋움"/>
        <family val="3"/>
        <charset val="129"/>
      </rPr>
      <t>콩고민주공화국과</t>
    </r>
    <r>
      <rPr>
        <sz val="11"/>
        <rFont val="Verdana"/>
        <family val="2"/>
      </rPr>
      <t xml:space="preserve"> </t>
    </r>
    <r>
      <rPr>
        <sz val="11"/>
        <rFont val="돋움"/>
        <family val="3"/>
        <charset val="129"/>
      </rPr>
      <t>인접</t>
    </r>
    <r>
      <rPr>
        <sz val="11"/>
        <rFont val="Verdana"/>
        <family val="2"/>
      </rPr>
      <t xml:space="preserve"> </t>
    </r>
    <r>
      <rPr>
        <sz val="11"/>
        <rFont val="돋움"/>
        <family val="3"/>
        <charset val="129"/>
      </rPr>
      <t>국가들에서</t>
    </r>
    <r>
      <rPr>
        <sz val="11"/>
        <rFont val="Verdana"/>
        <family val="2"/>
      </rPr>
      <t xml:space="preserve"> </t>
    </r>
    <r>
      <rPr>
        <sz val="11"/>
        <rFont val="돋움"/>
        <family val="3"/>
        <charset val="129"/>
      </rPr>
      <t>발생한</t>
    </r>
    <r>
      <rPr>
        <sz val="11"/>
        <rFont val="Verdana"/>
        <family val="2"/>
      </rPr>
      <t xml:space="preserve"> "</t>
    </r>
    <r>
      <rPr>
        <sz val="11"/>
        <rFont val="돋움"/>
        <family val="3"/>
        <charset val="129"/>
      </rPr>
      <t>분쟁광물질</t>
    </r>
    <r>
      <rPr>
        <sz val="11"/>
        <rFont val="Verdana"/>
        <family val="2"/>
      </rPr>
      <t>"</t>
    </r>
    <r>
      <rPr>
        <sz val="11"/>
        <rFont val="돋움"/>
        <family val="3"/>
        <charset val="129"/>
      </rPr>
      <t>과</t>
    </r>
    <r>
      <rPr>
        <sz val="11"/>
        <rFont val="Verdana"/>
        <family val="2"/>
      </rPr>
      <t xml:space="preserve"> </t>
    </r>
    <r>
      <rPr>
        <sz val="11"/>
        <rFont val="돋움"/>
        <family val="3"/>
        <charset val="129"/>
      </rPr>
      <t>관련된</t>
    </r>
    <r>
      <rPr>
        <sz val="11"/>
        <rFont val="Verdana"/>
        <family val="2"/>
      </rPr>
      <t xml:space="preserve"> </t>
    </r>
    <r>
      <rPr>
        <sz val="11"/>
        <rFont val="돋움"/>
        <family val="3"/>
        <charset val="129"/>
      </rPr>
      <t>법안을</t>
    </r>
    <r>
      <rPr>
        <sz val="11"/>
        <rFont val="Verdana"/>
        <family val="2"/>
      </rPr>
      <t xml:space="preserve"> </t>
    </r>
    <r>
      <rPr>
        <sz val="11"/>
        <rFont val="돋움"/>
        <family val="3"/>
        <charset val="129"/>
      </rPr>
      <t>통과시켰습니다</t>
    </r>
    <r>
      <rPr>
        <sz val="11"/>
        <rFont val="Verdana"/>
        <family val="2"/>
      </rPr>
      <t xml:space="preserve">. </t>
    </r>
    <r>
      <rPr>
        <sz val="11"/>
        <rFont val="돋움"/>
        <family val="3"/>
        <charset val="129"/>
      </rPr>
      <t>미국</t>
    </r>
    <r>
      <rPr>
        <sz val="11"/>
        <rFont val="Verdana"/>
        <family val="2"/>
      </rPr>
      <t xml:space="preserve"> </t>
    </r>
    <r>
      <rPr>
        <sz val="11"/>
        <rFont val="돋움"/>
        <family val="3"/>
        <charset val="129"/>
      </rPr>
      <t>증권거래위원회는</t>
    </r>
    <r>
      <rPr>
        <sz val="11"/>
        <rFont val="Verdana"/>
        <family val="2"/>
      </rPr>
      <t xml:space="preserve"> </t>
    </r>
    <r>
      <rPr>
        <sz val="11"/>
        <rFont val="돋움"/>
        <family val="3"/>
        <charset val="129"/>
      </rPr>
      <t>증권거래소에</t>
    </r>
    <r>
      <rPr>
        <sz val="11"/>
        <rFont val="Verdana"/>
        <family val="2"/>
      </rPr>
      <t xml:space="preserve"> </t>
    </r>
    <r>
      <rPr>
        <sz val="11"/>
        <rFont val="돋움"/>
        <family val="3"/>
        <charset val="129"/>
      </rPr>
      <t>상장된</t>
    </r>
    <r>
      <rPr>
        <sz val="11"/>
        <rFont val="Verdana"/>
        <family val="2"/>
      </rPr>
      <t xml:space="preserve"> </t>
    </r>
    <r>
      <rPr>
        <sz val="11"/>
        <rFont val="돋움"/>
        <family val="3"/>
        <charset val="129"/>
      </rPr>
      <t>기업들의</t>
    </r>
    <r>
      <rPr>
        <sz val="11"/>
        <rFont val="Verdana"/>
        <family val="2"/>
      </rPr>
      <t xml:space="preserve"> </t>
    </r>
    <r>
      <rPr>
        <sz val="11"/>
        <rFont val="돋움"/>
        <family val="3"/>
        <charset val="129"/>
      </rPr>
      <t>분쟁광물질</t>
    </r>
    <r>
      <rPr>
        <sz val="11"/>
        <rFont val="Verdana"/>
        <family val="2"/>
      </rPr>
      <t xml:space="preserve"> </t>
    </r>
    <r>
      <rPr>
        <sz val="11"/>
        <rFont val="돋움"/>
        <family val="3"/>
        <charset val="129"/>
      </rPr>
      <t>구매</t>
    </r>
    <r>
      <rPr>
        <sz val="11"/>
        <rFont val="Verdana"/>
        <family val="2"/>
      </rPr>
      <t xml:space="preserve"> </t>
    </r>
    <r>
      <rPr>
        <sz val="11"/>
        <rFont val="돋움"/>
        <family val="3"/>
        <charset val="129"/>
      </rPr>
      <t>원산지</t>
    </r>
    <r>
      <rPr>
        <sz val="11"/>
        <rFont val="Verdana"/>
        <family val="2"/>
      </rPr>
      <t xml:space="preserve"> </t>
    </r>
    <r>
      <rPr>
        <sz val="11"/>
        <rFont val="돋움"/>
        <family val="3"/>
        <charset val="129"/>
      </rPr>
      <t>정보</t>
    </r>
    <r>
      <rPr>
        <sz val="11"/>
        <rFont val="Verdana"/>
        <family val="2"/>
      </rPr>
      <t xml:space="preserve"> </t>
    </r>
    <r>
      <rPr>
        <sz val="11"/>
        <rFont val="돋움"/>
        <family val="3"/>
        <charset val="129"/>
      </rPr>
      <t>공개에</t>
    </r>
    <r>
      <rPr>
        <sz val="11"/>
        <rFont val="Verdana"/>
        <family val="2"/>
      </rPr>
      <t xml:space="preserve"> </t>
    </r>
    <r>
      <rPr>
        <sz val="11"/>
        <rFont val="돋움"/>
        <family val="3"/>
        <charset val="129"/>
      </rPr>
      <t>관한</t>
    </r>
    <r>
      <rPr>
        <sz val="11"/>
        <rFont val="Verdana"/>
        <family val="2"/>
      </rPr>
      <t xml:space="preserve"> </t>
    </r>
    <r>
      <rPr>
        <sz val="11"/>
        <rFont val="돋움"/>
        <family val="3"/>
        <charset val="129"/>
      </rPr>
      <t>최종</t>
    </r>
    <r>
      <rPr>
        <sz val="11"/>
        <rFont val="Verdana"/>
        <family val="2"/>
      </rPr>
      <t xml:space="preserve"> </t>
    </r>
    <r>
      <rPr>
        <sz val="11"/>
        <rFont val="돋움"/>
        <family val="3"/>
        <charset val="129"/>
      </rPr>
      <t>법안을</t>
    </r>
    <r>
      <rPr>
        <sz val="11"/>
        <rFont val="Verdana"/>
        <family val="2"/>
      </rPr>
      <t xml:space="preserve"> </t>
    </r>
    <r>
      <rPr>
        <sz val="11"/>
        <rFont val="돋움"/>
        <family val="3"/>
        <charset val="129"/>
      </rPr>
      <t>공표하였습니다</t>
    </r>
    <r>
      <rPr>
        <sz val="11"/>
        <rFont val="Verdana"/>
        <family val="2"/>
      </rPr>
      <t>. (</t>
    </r>
    <r>
      <rPr>
        <sz val="11"/>
        <rFont val="돋움"/>
        <family val="3"/>
        <charset val="129"/>
      </rPr>
      <t>법안은</t>
    </r>
    <r>
      <rPr>
        <sz val="11"/>
        <rFont val="Verdana"/>
        <family val="2"/>
      </rPr>
      <t xml:space="preserve"> http://sec.gov/rules/final/2012/34-67716.pdf </t>
    </r>
    <r>
      <rPr>
        <sz val="11"/>
        <rFont val="돋움"/>
        <family val="3"/>
        <charset val="129"/>
      </rPr>
      <t>에서</t>
    </r>
    <r>
      <rPr>
        <sz val="11"/>
        <rFont val="Verdana"/>
        <family val="2"/>
      </rPr>
      <t xml:space="preserve"> </t>
    </r>
    <r>
      <rPr>
        <sz val="11"/>
        <rFont val="돋움"/>
        <family val="3"/>
        <charset val="129"/>
      </rPr>
      <t>확인</t>
    </r>
    <r>
      <rPr>
        <sz val="11"/>
        <rFont val="Verdana"/>
        <family val="2"/>
      </rPr>
      <t xml:space="preserve"> </t>
    </r>
    <r>
      <rPr>
        <sz val="11"/>
        <rFont val="돋움"/>
        <family val="3"/>
        <charset val="129"/>
      </rPr>
      <t>가능합니다</t>
    </r>
    <r>
      <rPr>
        <sz val="11"/>
        <rFont val="Verdana"/>
        <family val="2"/>
      </rPr>
      <t xml:space="preserve">).
</t>
    </r>
    <r>
      <rPr>
        <sz val="11"/>
        <rFont val="돋움"/>
        <family val="3"/>
        <charset val="129"/>
      </rPr>
      <t>상정된</t>
    </r>
    <r>
      <rPr>
        <sz val="11"/>
        <rFont val="Verdana"/>
        <family val="2"/>
      </rPr>
      <t xml:space="preserve"> </t>
    </r>
    <r>
      <rPr>
        <sz val="11"/>
        <rFont val="돋움"/>
        <family val="3"/>
        <charset val="129"/>
      </rPr>
      <t>법안은</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및</t>
    </r>
    <r>
      <rPr>
        <sz val="11"/>
        <rFont val="Verdana"/>
        <family val="2"/>
      </rPr>
      <t xml:space="preserve"> </t>
    </r>
    <r>
      <rPr>
        <sz val="11"/>
        <rFont val="돋움"/>
        <family val="3"/>
        <charset val="129"/>
      </rPr>
      <t>고위험</t>
    </r>
    <r>
      <rPr>
        <sz val="11"/>
        <rFont val="Verdana"/>
        <family val="2"/>
      </rPr>
      <t xml:space="preserve"> </t>
    </r>
    <r>
      <rPr>
        <sz val="11"/>
        <rFont val="돋움"/>
        <family val="3"/>
        <charset val="129"/>
      </rPr>
      <t>지역의</t>
    </r>
    <r>
      <rPr>
        <sz val="11"/>
        <rFont val="Verdana"/>
        <family val="2"/>
      </rPr>
      <t xml:space="preserve"> </t>
    </r>
    <r>
      <rPr>
        <sz val="11"/>
        <rFont val="돋움"/>
        <family val="3"/>
        <charset val="129"/>
      </rPr>
      <t>책임있는</t>
    </r>
    <r>
      <rPr>
        <sz val="11"/>
        <rFont val="Verdana"/>
        <family val="2"/>
      </rPr>
      <t xml:space="preserve"> </t>
    </r>
    <r>
      <rPr>
        <sz val="11"/>
        <rFont val="돋움"/>
        <family val="3"/>
        <charset val="129"/>
      </rPr>
      <t>광물질</t>
    </r>
    <r>
      <rPr>
        <sz val="11"/>
        <rFont val="Verdana"/>
        <family val="2"/>
      </rPr>
      <t xml:space="preserve"> </t>
    </r>
    <r>
      <rPr>
        <sz val="11"/>
        <rFont val="돋움"/>
        <family val="3"/>
        <charset val="129"/>
      </rPr>
      <t>공급망을</t>
    </r>
    <r>
      <rPr>
        <sz val="11"/>
        <rFont val="Verdana"/>
        <family val="2"/>
      </rPr>
      <t xml:space="preserve"> </t>
    </r>
    <r>
      <rPr>
        <sz val="11"/>
        <rFont val="돋움"/>
        <family val="3"/>
        <charset val="129"/>
      </rPr>
      <t>위한</t>
    </r>
    <r>
      <rPr>
        <sz val="11"/>
        <rFont val="Verdana"/>
        <family val="2"/>
      </rPr>
      <t xml:space="preserve"> OECD </t>
    </r>
    <r>
      <rPr>
        <sz val="11"/>
        <rFont val="돋움"/>
        <family val="3"/>
        <charset val="129"/>
      </rPr>
      <t>실사</t>
    </r>
    <r>
      <rPr>
        <sz val="11"/>
        <rFont val="Verdana"/>
        <family val="2"/>
      </rPr>
      <t xml:space="preserve"> </t>
    </r>
    <r>
      <rPr>
        <sz val="11"/>
        <rFont val="돋움"/>
        <family val="3"/>
        <charset val="129"/>
      </rPr>
      <t>안내서</t>
    </r>
    <r>
      <rPr>
        <sz val="11"/>
        <rFont val="Verdana"/>
        <family val="2"/>
      </rPr>
      <t>"</t>
    </r>
    <r>
      <rPr>
        <sz val="11"/>
        <rFont val="돋움"/>
        <family val="3"/>
        <charset val="129"/>
      </rPr>
      <t>를</t>
    </r>
    <r>
      <rPr>
        <sz val="11"/>
        <rFont val="Verdana"/>
        <family val="2"/>
      </rPr>
      <t xml:space="preserve"> </t>
    </r>
    <r>
      <rPr>
        <sz val="11"/>
        <rFont val="돋움"/>
        <family val="3"/>
        <charset val="129"/>
      </rPr>
      <t>참조하였으며</t>
    </r>
    <r>
      <rPr>
        <sz val="11"/>
        <rFont val="Verdana"/>
        <family val="2"/>
      </rPr>
      <t xml:space="preserve"> (http://www.oecd.org/daf/inv/mne/GuidanceEdition2.pdf), </t>
    </r>
    <r>
      <rPr>
        <sz val="11"/>
        <rFont val="돋움"/>
        <family val="3"/>
        <charset val="129"/>
      </rPr>
      <t>이</t>
    </r>
    <r>
      <rPr>
        <sz val="11"/>
        <rFont val="Verdana"/>
        <family val="2"/>
      </rPr>
      <t xml:space="preserve"> </t>
    </r>
    <r>
      <rPr>
        <sz val="11"/>
        <rFont val="돋움"/>
        <family val="3"/>
        <charset val="129"/>
      </rPr>
      <t>안내서는</t>
    </r>
    <r>
      <rPr>
        <sz val="11"/>
        <rFont val="Verdana"/>
        <family val="2"/>
      </rPr>
      <t xml:space="preserve"> </t>
    </r>
    <r>
      <rPr>
        <sz val="11"/>
        <rFont val="돋움"/>
        <family val="3"/>
        <charset val="129"/>
      </rPr>
      <t>협력사들이</t>
    </r>
    <r>
      <rPr>
        <sz val="11"/>
        <rFont val="Verdana"/>
        <family val="2"/>
      </rPr>
      <t xml:space="preserve"> </t>
    </r>
    <r>
      <rPr>
        <sz val="11"/>
        <rFont val="돋움"/>
        <family val="3"/>
        <charset val="129"/>
      </rPr>
      <t>분쟁지역광물질</t>
    </r>
    <r>
      <rPr>
        <sz val="11"/>
        <rFont val="Verdana"/>
        <family val="2"/>
      </rPr>
      <t xml:space="preserve"> </t>
    </r>
    <r>
      <rPr>
        <sz val="11"/>
        <rFont val="돋움"/>
        <family val="3"/>
        <charset val="129"/>
      </rPr>
      <t>정책</t>
    </r>
    <r>
      <rPr>
        <sz val="11"/>
        <rFont val="Verdana"/>
        <family val="2"/>
      </rPr>
      <t xml:space="preserve">, </t>
    </r>
    <r>
      <rPr>
        <sz val="11"/>
        <rFont val="돋움"/>
        <family val="3"/>
        <charset val="129"/>
      </rPr>
      <t>실사</t>
    </r>
    <r>
      <rPr>
        <sz val="11"/>
        <rFont val="Verdana"/>
        <family val="2"/>
      </rPr>
      <t xml:space="preserve"> </t>
    </r>
    <r>
      <rPr>
        <sz val="11"/>
        <rFont val="돋움"/>
        <family val="3"/>
        <charset val="129"/>
      </rPr>
      <t>체계</t>
    </r>
    <r>
      <rPr>
        <sz val="11"/>
        <rFont val="Verdana"/>
        <family val="2"/>
      </rPr>
      <t xml:space="preserve"> </t>
    </r>
    <r>
      <rPr>
        <sz val="11"/>
        <rFont val="돋움"/>
        <family val="3"/>
        <charset val="129"/>
      </rPr>
      <t>및</t>
    </r>
    <r>
      <rPr>
        <sz val="11"/>
        <rFont val="Verdana"/>
        <family val="2"/>
      </rPr>
      <t xml:space="preserve"> </t>
    </r>
    <r>
      <rPr>
        <sz val="11"/>
        <rFont val="돋움"/>
        <family val="3"/>
        <charset val="129"/>
      </rPr>
      <t>경영시스템을</t>
    </r>
    <r>
      <rPr>
        <sz val="11"/>
        <rFont val="Verdana"/>
        <family val="2"/>
      </rPr>
      <t xml:space="preserve"> </t>
    </r>
    <r>
      <rPr>
        <sz val="11"/>
        <rFont val="돋움"/>
        <family val="3"/>
        <charset val="129"/>
      </rPr>
      <t>구축할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있도록</t>
    </r>
    <r>
      <rPr>
        <sz val="11"/>
        <rFont val="Verdana"/>
        <family val="2"/>
      </rPr>
      <t xml:space="preserve"> </t>
    </r>
    <r>
      <rPr>
        <sz val="11"/>
        <rFont val="돋움"/>
        <family val="3"/>
        <charset val="129"/>
      </rPr>
      <t>지원하고</t>
    </r>
    <r>
      <rPr>
        <sz val="11"/>
        <rFont val="Verdana"/>
        <family val="2"/>
      </rPr>
      <t xml:space="preserve"> </t>
    </r>
    <r>
      <rPr>
        <sz val="11"/>
        <rFont val="돋움"/>
        <family val="3"/>
        <charset val="129"/>
      </rPr>
      <t>있습니다</t>
    </r>
    <r>
      <rPr>
        <sz val="11"/>
        <rFont val="Verdana"/>
        <family val="2"/>
      </rPr>
      <t xml:space="preserve">.
**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(www.responsiblemineralsinitiative.org)</t>
    </r>
    <r>
      <rPr>
        <sz val="11"/>
        <rFont val="돋움"/>
        <family val="3"/>
        <charset val="129"/>
      </rPr>
      <t>에서</t>
    </r>
    <r>
      <rPr>
        <sz val="11"/>
        <rFont val="Verdana"/>
        <family val="2"/>
      </rPr>
      <t xml:space="preserve"> </t>
    </r>
    <r>
      <rPr>
        <sz val="11"/>
        <rFont val="돋움"/>
        <family val="3"/>
        <charset val="129"/>
      </rPr>
      <t>확인</t>
    </r>
    <r>
      <rPr>
        <sz val="11"/>
        <rFont val="Verdana"/>
        <family val="2"/>
      </rPr>
      <t xml:space="preserve"> </t>
    </r>
    <r>
      <rPr>
        <sz val="11"/>
        <rFont val="돋움"/>
        <family val="3"/>
        <charset val="129"/>
      </rPr>
      <t>가능합니다</t>
    </r>
    <r>
      <rPr>
        <sz val="11"/>
        <rFont val="Verdana"/>
        <family val="2"/>
      </rPr>
      <t xml:space="preserve">. </t>
    </r>
  </si>
  <si>
    <t>몇몇 회사는 "Comment Field"(주석란)에 들어가야 하는 "No"란 답변의 입증을 요구할 수 있읍니다.</t>
    <phoneticPr fontId="8" type="noConversion"/>
  </si>
  <si>
    <r>
      <rPr>
        <sz val="11"/>
        <color indexed="8"/>
        <rFont val="Calibri"/>
        <family val="2"/>
      </rPr>
      <t xml:space="preserve">3. </t>
    </r>
    <r>
      <rPr>
        <sz val="11"/>
        <color indexed="8"/>
        <rFont val="돋움"/>
        <family val="2"/>
        <charset val="129"/>
      </rPr>
      <t>이것은</t>
    </r>
    <r>
      <rPr>
        <sz val="11"/>
        <color indexed="8"/>
        <rFont val="Calibri"/>
        <family val="2"/>
      </rPr>
      <t xml:space="preserve"> </t>
    </r>
    <r>
      <rPr>
        <sz val="11"/>
        <color indexed="8"/>
        <rFont val="돋움"/>
        <family val="2"/>
        <charset val="129"/>
      </rPr>
      <t>한</t>
    </r>
    <r>
      <rPr>
        <sz val="11"/>
        <color indexed="8"/>
        <rFont val="Calibri"/>
        <family val="2"/>
      </rPr>
      <t xml:space="preserve"> </t>
    </r>
    <r>
      <rPr>
        <sz val="11"/>
        <color indexed="8"/>
        <rFont val="돋움"/>
        <family val="2"/>
        <charset val="129"/>
      </rPr>
      <t>제품이나</t>
    </r>
    <r>
      <rPr>
        <sz val="11"/>
        <color indexed="8"/>
        <rFont val="Calibri"/>
        <family val="2"/>
      </rPr>
      <t xml:space="preserve"> </t>
    </r>
    <r>
      <rPr>
        <sz val="11"/>
        <color indexed="8"/>
        <rFont val="돋움"/>
        <family val="2"/>
        <charset val="129"/>
      </rPr>
      <t>여러</t>
    </r>
    <r>
      <rPr>
        <sz val="11"/>
        <color indexed="8"/>
        <rFont val="Calibri"/>
        <family val="2"/>
      </rPr>
      <t xml:space="preserve"> </t>
    </r>
    <r>
      <rPr>
        <sz val="11"/>
        <color indexed="8"/>
        <rFont val="돋움"/>
        <family val="2"/>
        <charset val="129"/>
      </rPr>
      <t>제품들에</t>
    </r>
    <r>
      <rPr>
        <sz val="11"/>
        <color indexed="8"/>
        <rFont val="Calibri"/>
        <family val="2"/>
      </rPr>
      <t xml:space="preserve"> </t>
    </r>
    <r>
      <rPr>
        <sz val="11"/>
        <color indexed="8"/>
        <rFont val="돋움"/>
        <family val="2"/>
        <charset val="129"/>
      </rPr>
      <t>포함된</t>
    </r>
    <r>
      <rPr>
        <sz val="11"/>
        <color indexed="8"/>
        <rFont val="Calibri"/>
        <family val="2"/>
      </rPr>
      <t xml:space="preserve"> 3TG</t>
    </r>
    <r>
      <rPr>
        <sz val="11"/>
        <color indexed="8"/>
        <rFont val="돋움"/>
        <family val="2"/>
        <charset val="129"/>
      </rPr>
      <t>의</t>
    </r>
    <r>
      <rPr>
        <sz val="11"/>
        <color indexed="8"/>
        <rFont val="Calibri"/>
        <family val="2"/>
      </rPr>
      <t xml:space="preserve"> </t>
    </r>
    <r>
      <rPr>
        <sz val="11"/>
        <color indexed="8"/>
        <rFont val="돋움"/>
        <family val="2"/>
        <charset val="129"/>
      </rPr>
      <t>일정</t>
    </r>
    <r>
      <rPr>
        <sz val="11"/>
        <color indexed="8"/>
        <rFont val="Calibri"/>
        <family val="2"/>
      </rPr>
      <t xml:space="preserve"> </t>
    </r>
    <r>
      <rPr>
        <sz val="11"/>
        <color indexed="8"/>
        <rFont val="돋움"/>
        <family val="2"/>
        <charset val="129"/>
      </rPr>
      <t>부분이</t>
    </r>
    <r>
      <rPr>
        <sz val="11"/>
        <color indexed="8"/>
        <rFont val="Calibri"/>
        <family val="2"/>
      </rPr>
      <t xml:space="preserve"> </t>
    </r>
    <r>
      <rPr>
        <sz val="11"/>
        <color indexed="8"/>
        <rFont val="돋움"/>
        <family val="2"/>
        <charset val="129"/>
      </rPr>
      <t>콩고공화국이나</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인접국가</t>
    </r>
    <r>
      <rPr>
        <sz val="11"/>
        <color indexed="8"/>
        <rFont val="Calibri"/>
        <family val="2"/>
      </rPr>
      <t>(</t>
    </r>
    <r>
      <rPr>
        <sz val="11"/>
        <color indexed="8"/>
        <rFont val="돋움"/>
        <family val="2"/>
        <charset val="129"/>
      </rPr>
      <t>적용</t>
    </r>
    <r>
      <rPr>
        <sz val="11"/>
        <color indexed="8"/>
        <rFont val="Calibri"/>
        <family val="2"/>
      </rPr>
      <t xml:space="preserve"> </t>
    </r>
    <r>
      <rPr>
        <sz val="11"/>
        <color indexed="8"/>
        <rFont val="돋움"/>
        <family val="2"/>
        <charset val="129"/>
      </rPr>
      <t>국가들</t>
    </r>
    <r>
      <rPr>
        <sz val="11"/>
        <color indexed="8"/>
        <rFont val="Calibri"/>
        <family val="2"/>
      </rPr>
      <t>)</t>
    </r>
    <r>
      <rPr>
        <sz val="11"/>
        <color indexed="8"/>
        <rFont val="돋움"/>
        <family val="2"/>
        <charset val="129"/>
      </rPr>
      <t>로부터</t>
    </r>
    <r>
      <rPr>
        <sz val="11"/>
        <color indexed="8"/>
        <rFont val="Calibri"/>
        <family val="2"/>
      </rPr>
      <t xml:space="preserve"> </t>
    </r>
    <r>
      <rPr>
        <sz val="11"/>
        <color indexed="8"/>
        <rFont val="돋움"/>
        <family val="2"/>
        <charset val="129"/>
      </rPr>
      <t>유래된</t>
    </r>
    <r>
      <rPr>
        <sz val="11"/>
        <color indexed="8"/>
        <rFont val="Calibri"/>
        <family val="2"/>
      </rPr>
      <t xml:space="preserve"> </t>
    </r>
    <r>
      <rPr>
        <sz val="11"/>
        <color indexed="8"/>
        <rFont val="돋움"/>
        <family val="2"/>
        <charset val="129"/>
      </rPr>
      <t>것인지에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신고입니다</t>
    </r>
    <r>
      <rPr>
        <sz val="11"/>
        <color indexed="8"/>
        <rFont val="Calibri"/>
        <family val="2"/>
      </rPr>
      <t xml:space="preserve">. </t>
    </r>
    <r>
      <rPr>
        <sz val="11"/>
        <color indexed="8"/>
        <rFont val="돋움"/>
        <family val="2"/>
        <charset val="129"/>
      </rPr>
      <t>공급망에</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제련소가</t>
    </r>
    <r>
      <rPr>
        <sz val="11"/>
        <color indexed="8"/>
        <rFont val="Calibri"/>
        <family val="2"/>
      </rPr>
      <t xml:space="preserve"> </t>
    </r>
    <r>
      <rPr>
        <sz val="11"/>
        <color indexed="8"/>
        <rFont val="돋움"/>
        <family val="2"/>
        <charset val="129"/>
      </rPr>
      <t>적용</t>
    </r>
    <r>
      <rPr>
        <sz val="11"/>
        <color indexed="8"/>
        <rFont val="Calibri"/>
        <family val="2"/>
      </rPr>
      <t xml:space="preserve"> </t>
    </r>
    <r>
      <rPr>
        <sz val="11"/>
        <color indexed="8"/>
        <rFont val="돋움"/>
        <family val="2"/>
        <charset val="129"/>
      </rPr>
      <t>국가에서</t>
    </r>
    <r>
      <rPr>
        <sz val="11"/>
        <color indexed="8"/>
        <rFont val="Calibri"/>
        <family val="2"/>
      </rPr>
      <t xml:space="preserve"> </t>
    </r>
    <r>
      <rPr>
        <sz val="11"/>
        <color indexed="8"/>
        <rFont val="돋움"/>
        <family val="2"/>
        <charset val="129"/>
      </rPr>
      <t>조달하는</t>
    </r>
    <r>
      <rPr>
        <sz val="11"/>
        <color indexed="8"/>
        <rFont val="Calibri"/>
        <family val="2"/>
      </rPr>
      <t xml:space="preserve"> </t>
    </r>
    <r>
      <rPr>
        <sz val="11"/>
        <color indexed="8"/>
        <rFont val="돋움"/>
        <family val="2"/>
        <charset val="129"/>
      </rPr>
      <t>경우</t>
    </r>
    <r>
      <rPr>
        <sz val="11"/>
        <color indexed="8"/>
        <rFont val="Calibri"/>
        <family val="2"/>
      </rPr>
      <t xml:space="preserve">, </t>
    </r>
    <r>
      <rPr>
        <sz val="11"/>
        <color indexed="8"/>
        <rFont val="돋움"/>
        <family val="2"/>
        <charset val="129"/>
      </rPr>
      <t>심지어</t>
    </r>
    <r>
      <rPr>
        <sz val="11"/>
        <color indexed="8"/>
        <rFont val="Calibri"/>
        <family val="2"/>
      </rPr>
      <t xml:space="preserve"> </t>
    </r>
    <r>
      <rPr>
        <sz val="11"/>
        <color indexed="8"/>
        <rFont val="돋움"/>
        <family val="2"/>
        <charset val="129"/>
      </rPr>
      <t>이러한</t>
    </r>
    <r>
      <rPr>
        <sz val="11"/>
        <color indexed="8"/>
        <rFont val="Calibri"/>
        <family val="2"/>
      </rPr>
      <t xml:space="preserve"> </t>
    </r>
    <r>
      <rPr>
        <sz val="11"/>
        <color indexed="8"/>
        <rFont val="돋움"/>
        <family val="2"/>
        <charset val="129"/>
      </rPr>
      <t>제련소가</t>
    </r>
    <r>
      <rPr>
        <sz val="11"/>
        <color indexed="8"/>
        <rFont val="Calibri"/>
        <family val="2"/>
      </rPr>
      <t xml:space="preserve"> RMI</t>
    </r>
    <r>
      <rPr>
        <sz val="11"/>
        <color indexed="8"/>
        <rFont val="돋움"/>
        <family val="2"/>
        <charset val="129"/>
      </rPr>
      <t>를</t>
    </r>
    <r>
      <rPr>
        <sz val="11"/>
        <color indexed="8"/>
        <rFont val="Calibri"/>
        <family val="2"/>
      </rPr>
      <t xml:space="preserve"> </t>
    </r>
    <r>
      <rPr>
        <sz val="11"/>
        <color indexed="8"/>
        <rFont val="돋움"/>
        <family val="2"/>
        <charset val="129"/>
      </rPr>
      <t>준수하는</t>
    </r>
    <r>
      <rPr>
        <sz val="11"/>
        <color indexed="8"/>
        <rFont val="Calibri"/>
        <family val="2"/>
      </rPr>
      <t xml:space="preserve"> </t>
    </r>
    <r>
      <rPr>
        <sz val="11"/>
        <color indexed="8"/>
        <rFont val="돋움"/>
        <family val="2"/>
        <charset val="129"/>
      </rPr>
      <t>제련소</t>
    </r>
    <r>
      <rPr>
        <sz val="11"/>
        <color indexed="8"/>
        <rFont val="Calibri"/>
        <family val="2"/>
      </rPr>
      <t xml:space="preserve"> </t>
    </r>
    <r>
      <rPr>
        <sz val="11"/>
        <color indexed="8"/>
        <rFont val="돋움"/>
        <family val="2"/>
        <charset val="129"/>
      </rPr>
      <t>및</t>
    </r>
    <r>
      <rPr>
        <sz val="11"/>
        <color indexed="8"/>
        <rFont val="Calibri"/>
        <family val="2"/>
      </rPr>
      <t xml:space="preserve"> </t>
    </r>
    <r>
      <rPr>
        <sz val="11"/>
        <color indexed="8"/>
        <rFont val="돋움"/>
        <family val="2"/>
        <charset val="129"/>
      </rPr>
      <t>정련소</t>
    </r>
    <r>
      <rPr>
        <sz val="11"/>
        <color indexed="8"/>
        <rFont val="Calibri"/>
        <family val="2"/>
      </rPr>
      <t xml:space="preserve"> </t>
    </r>
    <r>
      <rPr>
        <sz val="11"/>
        <color indexed="8"/>
        <rFont val="돋움"/>
        <family val="2"/>
        <charset val="129"/>
      </rPr>
      <t>목록에</t>
    </r>
    <r>
      <rPr>
        <sz val="11"/>
        <color indexed="8"/>
        <rFont val="Calibri"/>
        <family val="2"/>
      </rPr>
      <t xml:space="preserve"> </t>
    </r>
    <r>
      <rPr>
        <sz val="11"/>
        <color indexed="8"/>
        <rFont val="돋움"/>
        <family val="2"/>
        <charset val="129"/>
      </rPr>
      <t>있는</t>
    </r>
    <r>
      <rPr>
        <sz val="11"/>
        <color indexed="8"/>
        <rFont val="Calibri"/>
        <family val="2"/>
      </rPr>
      <t xml:space="preserve"> </t>
    </r>
    <r>
      <rPr>
        <sz val="11"/>
        <color indexed="8"/>
        <rFont val="돋움"/>
        <family val="2"/>
        <charset val="129"/>
      </rPr>
      <t>경우라도</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"Yes"</t>
    </r>
    <r>
      <rPr>
        <sz val="11"/>
        <color indexed="8"/>
        <rFont val="돋움"/>
        <family val="2"/>
        <charset val="129"/>
      </rPr>
      <t>라고</t>
    </r>
    <r>
      <rPr>
        <sz val="11"/>
        <color indexed="8"/>
        <rFont val="Calibri"/>
        <family val="2"/>
      </rPr>
      <t xml:space="preserve"> </t>
    </r>
    <r>
      <rPr>
        <sz val="11"/>
        <color indexed="8"/>
        <rFont val="돋움"/>
        <family val="2"/>
        <charset val="129"/>
      </rPr>
      <t>답해야</t>
    </r>
    <r>
      <rPr>
        <sz val="11"/>
        <color indexed="8"/>
        <rFont val="Calibri"/>
        <family val="2"/>
      </rPr>
      <t xml:space="preserve"> </t>
    </r>
    <r>
      <rPr>
        <sz val="11"/>
        <color indexed="8"/>
        <rFont val="돋움"/>
        <family val="2"/>
        <charset val="129"/>
      </rPr>
      <t>합니다</t>
    </r>
    <r>
      <rPr>
        <sz val="11"/>
        <color indexed="8"/>
        <rFont val="Calibri"/>
        <family val="2"/>
      </rPr>
      <t xml:space="preserve">. </t>
    </r>
    <r>
      <rPr>
        <sz val="11"/>
        <color indexed="8"/>
        <rFont val="돋움"/>
        <family val="2"/>
        <charset val="129"/>
      </rPr>
      <t>자세한</t>
    </r>
    <r>
      <rPr>
        <sz val="11"/>
        <color indexed="8"/>
        <rFont val="Calibri"/>
        <family val="2"/>
      </rPr>
      <t xml:space="preserve"> </t>
    </r>
    <r>
      <rPr>
        <sz val="11"/>
        <color indexed="8"/>
        <rFont val="돋움"/>
        <family val="2"/>
        <charset val="129"/>
      </rPr>
      <t>내용은</t>
    </r>
    <r>
      <rPr>
        <sz val="11"/>
        <color indexed="8"/>
        <rFont val="Calibri"/>
        <family val="2"/>
      </rPr>
      <t xml:space="preserve"> RMI</t>
    </r>
    <r>
      <rPr>
        <sz val="11"/>
        <color indexed="8"/>
        <rFont val="돋움"/>
        <family val="2"/>
        <charset val="129"/>
      </rPr>
      <t>의</t>
    </r>
    <r>
      <rPr>
        <sz val="11"/>
        <color indexed="8"/>
        <rFont val="Calibri"/>
        <family val="2"/>
      </rPr>
      <t xml:space="preserve"> </t>
    </r>
    <r>
      <rPr>
        <sz val="11"/>
        <color indexed="8"/>
        <rFont val="돋움"/>
        <family val="2"/>
        <charset val="129"/>
      </rPr>
      <t>분쟁광물에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실사</t>
    </r>
    <r>
      <rPr>
        <sz val="11"/>
        <color indexed="8"/>
        <rFont val="Calibri"/>
        <family val="2"/>
      </rPr>
      <t xml:space="preserve"> </t>
    </r>
    <r>
      <rPr>
        <sz val="11"/>
        <color indexed="8"/>
        <rFont val="돋움"/>
        <family val="2"/>
        <charset val="129"/>
      </rPr>
      <t>지침</t>
    </r>
    <r>
      <rPr>
        <sz val="11"/>
        <color indexed="8"/>
        <rFont val="Calibri"/>
        <family val="2"/>
      </rPr>
      <t>(http://www.responsiblemineralsinitiative.org/training-and-resources/publications-and-guidance/)</t>
    </r>
    <r>
      <rPr>
        <sz val="11"/>
        <color indexed="8"/>
        <rFont val="돋움"/>
        <family val="2"/>
        <charset val="129"/>
      </rPr>
      <t>을</t>
    </r>
    <r>
      <rPr>
        <sz val="11"/>
        <color indexed="8"/>
        <rFont val="Calibri"/>
        <family val="2"/>
      </rPr>
      <t xml:space="preserve"> </t>
    </r>
    <r>
      <rPr>
        <sz val="11"/>
        <color indexed="8"/>
        <rFont val="돋움"/>
        <family val="2"/>
        <charset val="129"/>
      </rPr>
      <t>참조하십시오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답변은</t>
    </r>
    <r>
      <rPr>
        <sz val="11"/>
        <color indexed="8"/>
        <rFont val="Calibri"/>
        <family val="2"/>
      </rPr>
      <t xml:space="preserve"> "Yes", "No" </t>
    </r>
    <r>
      <rPr>
        <sz val="11"/>
        <color indexed="8"/>
        <rFont val="돋움"/>
        <family val="2"/>
        <charset val="129"/>
      </rPr>
      <t>또는</t>
    </r>
    <r>
      <rPr>
        <sz val="11"/>
        <color indexed="8"/>
        <rFont val="Calibri"/>
        <family val="2"/>
      </rPr>
      <t xml:space="preserve"> "Unknown(</t>
    </r>
    <r>
      <rPr>
        <sz val="11"/>
        <color indexed="8"/>
        <rFont val="돋움"/>
        <family val="2"/>
        <charset val="129"/>
      </rPr>
      <t>모름</t>
    </r>
    <r>
      <rPr>
        <sz val="11"/>
        <color indexed="8"/>
        <rFont val="Calibri"/>
        <family val="2"/>
      </rPr>
      <t>)"</t>
    </r>
    <r>
      <rPr>
        <sz val="11"/>
        <color indexed="8"/>
        <rFont val="돋움"/>
        <family val="2"/>
        <charset val="129"/>
      </rPr>
      <t>이어야</t>
    </r>
    <r>
      <rPr>
        <sz val="11"/>
        <color indexed="8"/>
        <rFont val="Calibri"/>
        <family val="2"/>
      </rPr>
      <t xml:space="preserve"> </t>
    </r>
    <r>
      <rPr>
        <sz val="11"/>
        <color indexed="8"/>
        <rFont val="돋움"/>
        <family val="2"/>
        <charset val="129"/>
      </rPr>
      <t>합니다</t>
    </r>
    <r>
      <rPr>
        <sz val="11"/>
        <color indexed="8"/>
        <rFont val="Calibri"/>
        <family val="2"/>
      </rPr>
      <t xml:space="preserve">. </t>
    </r>
    <r>
      <rPr>
        <sz val="11"/>
        <color indexed="8"/>
        <rFont val="돋움"/>
        <family val="2"/>
        <charset val="129"/>
      </rPr>
      <t>답변이</t>
    </r>
    <r>
      <rPr>
        <sz val="11"/>
        <color indexed="8"/>
        <rFont val="Calibri"/>
        <family val="2"/>
      </rPr>
      <t xml:space="preserve"> "Yes"</t>
    </r>
    <r>
      <rPr>
        <sz val="11"/>
        <color indexed="8"/>
        <rFont val="돋움"/>
        <family val="2"/>
        <charset val="129"/>
      </rPr>
      <t>인</t>
    </r>
    <r>
      <rPr>
        <sz val="11"/>
        <color indexed="8"/>
        <rFont val="Calibri"/>
        <family val="2"/>
      </rPr>
      <t xml:space="preserve"> </t>
    </r>
    <r>
      <rPr>
        <sz val="11"/>
        <color indexed="8"/>
        <rFont val="돋움"/>
        <family val="2"/>
        <charset val="129"/>
      </rPr>
      <t>경우</t>
    </r>
    <r>
      <rPr>
        <sz val="11"/>
        <color indexed="8"/>
        <rFont val="Calibri"/>
        <family val="2"/>
      </rPr>
      <t xml:space="preserve">, </t>
    </r>
    <r>
      <rPr>
        <sz val="11"/>
        <color indexed="8"/>
        <rFont val="돋움"/>
        <family val="2"/>
        <charset val="129"/>
      </rPr>
      <t>비고란에</t>
    </r>
    <r>
      <rPr>
        <sz val="11"/>
        <color indexed="8"/>
        <rFont val="Calibri"/>
        <family val="2"/>
      </rPr>
      <t xml:space="preserve"> </t>
    </r>
    <r>
      <rPr>
        <sz val="11"/>
        <color indexed="8"/>
        <rFont val="돋움"/>
        <family val="2"/>
        <charset val="129"/>
      </rPr>
      <t>구체적인</t>
    </r>
    <r>
      <rPr>
        <sz val="11"/>
        <color indexed="8"/>
        <rFont val="Calibri"/>
        <family val="2"/>
      </rPr>
      <t xml:space="preserve"> </t>
    </r>
    <r>
      <rPr>
        <sz val="11"/>
        <color indexed="8"/>
        <rFont val="돋움"/>
        <family val="2"/>
        <charset val="129"/>
      </rPr>
      <t>내용을</t>
    </r>
    <r>
      <rPr>
        <sz val="11"/>
        <color indexed="8"/>
        <rFont val="Calibri"/>
        <family val="2"/>
      </rPr>
      <t xml:space="preserve"> </t>
    </r>
    <r>
      <rPr>
        <sz val="11"/>
        <color indexed="8"/>
        <rFont val="돋움"/>
        <family val="2"/>
        <charset val="129"/>
      </rPr>
      <t>기재하십시오</t>
    </r>
    <r>
      <rPr>
        <sz val="11"/>
        <color indexed="8"/>
        <rFont val="Calibri"/>
        <family val="2"/>
      </rPr>
      <t xml:space="preserve">. 
</t>
    </r>
    <r>
      <rPr>
        <sz val="11"/>
        <color indexed="8"/>
        <rFont val="돋움"/>
        <family val="2"/>
        <charset val="129"/>
      </rPr>
      <t>이</t>
    </r>
    <r>
      <rPr>
        <sz val="11"/>
        <color indexed="8"/>
        <rFont val="Calibri"/>
        <family val="2"/>
      </rPr>
      <t xml:space="preserve"> </t>
    </r>
    <r>
      <rPr>
        <sz val="11"/>
        <color indexed="8"/>
        <rFont val="돋움"/>
        <family val="2"/>
        <charset val="129"/>
      </rPr>
      <t>질문은</t>
    </r>
    <r>
      <rPr>
        <sz val="11"/>
        <color indexed="8"/>
        <rFont val="Calibri"/>
        <family val="2"/>
      </rPr>
      <t xml:space="preserve"> </t>
    </r>
    <r>
      <rPr>
        <sz val="11"/>
        <color indexed="8"/>
        <rFont val="돋움"/>
        <family val="2"/>
        <charset val="129"/>
      </rPr>
      <t>만일</t>
    </r>
    <r>
      <rPr>
        <sz val="11"/>
        <color indexed="8"/>
        <rFont val="Calibri"/>
        <family val="2"/>
      </rPr>
      <t xml:space="preserve"> </t>
    </r>
    <r>
      <rPr>
        <sz val="11"/>
        <color indexed="8"/>
        <rFont val="돋움"/>
        <family val="2"/>
        <charset val="129"/>
      </rPr>
      <t>특정</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대한</t>
    </r>
    <r>
      <rPr>
        <sz val="11"/>
        <color indexed="8"/>
        <rFont val="Calibri"/>
        <family val="2"/>
      </rPr>
      <t xml:space="preserve"> </t>
    </r>
    <r>
      <rPr>
        <sz val="11"/>
        <color indexed="8"/>
        <rFont val="돋움"/>
        <family val="2"/>
        <charset val="129"/>
      </rPr>
      <t>질문</t>
    </r>
    <r>
      <rPr>
        <sz val="11"/>
        <color indexed="8"/>
        <rFont val="Calibri"/>
        <family val="2"/>
      </rPr>
      <t xml:space="preserve">1 </t>
    </r>
    <r>
      <rPr>
        <sz val="11"/>
        <color indexed="8"/>
        <rFont val="돋움"/>
        <family val="2"/>
        <charset val="129"/>
      </rPr>
      <t>및</t>
    </r>
    <r>
      <rPr>
        <sz val="11"/>
        <color indexed="8"/>
        <rFont val="Calibri"/>
        <family val="2"/>
      </rPr>
      <t xml:space="preserve"> </t>
    </r>
    <r>
      <rPr>
        <sz val="11"/>
        <color indexed="8"/>
        <rFont val="돋움"/>
        <family val="2"/>
        <charset val="129"/>
      </rPr>
      <t>질문</t>
    </r>
    <r>
      <rPr>
        <sz val="11"/>
        <color indexed="8"/>
        <rFont val="Calibri"/>
        <family val="2"/>
      </rPr>
      <t>2</t>
    </r>
    <r>
      <rPr>
        <sz val="11"/>
        <color indexed="8"/>
        <rFont val="돋움"/>
        <family val="2"/>
        <charset val="129"/>
      </rPr>
      <t>의</t>
    </r>
    <r>
      <rPr>
        <sz val="11"/>
        <color indexed="8"/>
        <rFont val="Calibri"/>
        <family val="2"/>
      </rPr>
      <t xml:space="preserve"> </t>
    </r>
    <r>
      <rPr>
        <sz val="11"/>
        <color indexed="8"/>
        <rFont val="돋움"/>
        <family val="2"/>
        <charset val="129"/>
      </rPr>
      <t>답이</t>
    </r>
    <r>
      <rPr>
        <sz val="11"/>
        <color indexed="8"/>
        <rFont val="Calibri"/>
        <family val="2"/>
      </rPr>
      <t xml:space="preserve"> </t>
    </r>
    <r>
      <rPr>
        <sz val="11"/>
        <color indexed="8"/>
        <rFont val="돋움"/>
        <family val="2"/>
        <charset val="129"/>
      </rPr>
      <t>그</t>
    </r>
    <r>
      <rPr>
        <sz val="11"/>
        <color indexed="8"/>
        <rFont val="Calibri"/>
        <family val="2"/>
      </rPr>
      <t xml:space="preserve"> </t>
    </r>
    <r>
      <rPr>
        <sz val="11"/>
        <color indexed="8"/>
        <rFont val="돋움"/>
        <family val="2"/>
        <charset val="129"/>
      </rPr>
      <t>광물에</t>
    </r>
    <r>
      <rPr>
        <sz val="11"/>
        <color indexed="8"/>
        <rFont val="Calibri"/>
        <family val="2"/>
      </rPr>
      <t xml:space="preserve"> </t>
    </r>
    <r>
      <rPr>
        <sz val="11"/>
        <color indexed="8"/>
        <rFont val="돋움"/>
        <family val="2"/>
        <charset val="129"/>
      </rPr>
      <t>대해</t>
    </r>
    <r>
      <rPr>
        <sz val="11"/>
        <color indexed="8"/>
        <rFont val="Calibri"/>
        <family val="2"/>
      </rPr>
      <t xml:space="preserve"> "Yes"</t>
    </r>
    <r>
      <rPr>
        <sz val="11"/>
        <color indexed="8"/>
        <rFont val="돋움"/>
        <family val="2"/>
        <charset val="129"/>
      </rPr>
      <t>라면</t>
    </r>
    <r>
      <rPr>
        <sz val="11"/>
        <color indexed="8"/>
        <rFont val="Calibri"/>
        <family val="2"/>
      </rPr>
      <t xml:space="preserve"> </t>
    </r>
    <r>
      <rPr>
        <sz val="11"/>
        <color indexed="8"/>
        <rFont val="돋움"/>
        <family val="2"/>
        <charset val="129"/>
      </rPr>
      <t>필수</t>
    </r>
    <r>
      <rPr>
        <sz val="11"/>
        <color indexed="8"/>
        <rFont val="Calibri"/>
        <family val="2"/>
      </rPr>
      <t xml:space="preserve"> </t>
    </r>
    <r>
      <rPr>
        <sz val="11"/>
        <color indexed="8"/>
        <rFont val="돋움"/>
        <family val="2"/>
        <charset val="129"/>
      </rPr>
      <t>사항입니다</t>
    </r>
    <r>
      <rPr>
        <sz val="11"/>
        <color indexed="8"/>
        <rFont val="Calibri"/>
        <family val="2"/>
      </rPr>
      <t xml:space="preserve">. </t>
    </r>
  </si>
  <si>
    <r>
      <t xml:space="preserve">1. </t>
    </r>
    <r>
      <rPr>
        <sz val="11"/>
        <rFont val="BatangChe"/>
        <family val="3"/>
        <charset val="129"/>
      </rPr>
      <t>제련소</t>
    </r>
    <r>
      <rPr>
        <sz val="11"/>
        <rFont val="ＭＳ Ｐゴシック"/>
        <family val="3"/>
        <charset val="128"/>
      </rPr>
      <t xml:space="preserve"> ID </t>
    </r>
    <r>
      <rPr>
        <sz val="11"/>
        <rFont val="BatangChe"/>
        <family val="3"/>
        <charset val="129"/>
      </rPr>
      <t>입력</t>
    </r>
    <r>
      <rPr>
        <sz val="11"/>
        <rFont val="ＭＳ Ｐゴシック"/>
        <family val="3"/>
        <charset val="128"/>
      </rPr>
      <t xml:space="preserve"> </t>
    </r>
    <r>
      <rPr>
        <sz val="11"/>
        <rFont val="BatangChe"/>
        <family val="3"/>
        <charset val="129"/>
      </rPr>
      <t>열</t>
    </r>
    <r>
      <rPr>
        <sz val="11"/>
        <rFont val="ＭＳ Ｐゴシック"/>
        <family val="3"/>
        <charset val="128"/>
      </rPr>
      <t xml:space="preserve"> – </t>
    </r>
    <r>
      <rPr>
        <sz val="11"/>
        <rFont val="BatangChe"/>
        <family val="3"/>
        <charset val="129"/>
      </rPr>
      <t>제련소</t>
    </r>
    <r>
      <rPr>
        <sz val="11"/>
        <rFont val="ＭＳ Ｐゴシック"/>
        <family val="3"/>
        <charset val="128"/>
      </rPr>
      <t xml:space="preserve"> ID </t>
    </r>
    <r>
      <rPr>
        <sz val="11"/>
        <rFont val="BatangChe"/>
        <family val="3"/>
        <charset val="129"/>
      </rPr>
      <t>번호를</t>
    </r>
    <r>
      <rPr>
        <sz val="11"/>
        <rFont val="ＭＳ Ｐゴシック"/>
        <family val="3"/>
        <charset val="128"/>
      </rPr>
      <t xml:space="preserve"> </t>
    </r>
    <r>
      <rPr>
        <sz val="11"/>
        <rFont val="BatangChe"/>
        <family val="3"/>
        <charset val="129"/>
      </rPr>
      <t>아는</t>
    </r>
    <r>
      <rPr>
        <sz val="11"/>
        <rFont val="ＭＳ Ｐゴシック"/>
        <family val="3"/>
        <charset val="128"/>
      </rPr>
      <t xml:space="preserve"> </t>
    </r>
    <r>
      <rPr>
        <sz val="11"/>
        <rFont val="BatangChe"/>
        <family val="3"/>
        <charset val="129"/>
      </rPr>
      <t>경우</t>
    </r>
    <r>
      <rPr>
        <sz val="11"/>
        <rFont val="ＭＳ Ｐゴシック"/>
        <family val="3"/>
        <charset val="128"/>
      </rPr>
      <t xml:space="preserve"> A</t>
    </r>
    <r>
      <rPr>
        <sz val="11"/>
        <rFont val="BatangChe"/>
        <family val="3"/>
        <charset val="129"/>
      </rPr>
      <t>열에</t>
    </r>
    <r>
      <rPr>
        <sz val="11"/>
        <rFont val="ＭＳ Ｐゴシック"/>
        <family val="3"/>
        <charset val="128"/>
      </rPr>
      <t xml:space="preserve"> </t>
    </r>
    <r>
      <rPr>
        <sz val="11"/>
        <rFont val="BatangChe"/>
        <family val="3"/>
        <charset val="129"/>
      </rPr>
      <t>번호를</t>
    </r>
    <r>
      <rPr>
        <sz val="11"/>
        <rFont val="ＭＳ Ｐゴシック"/>
        <family val="3"/>
        <charset val="128"/>
      </rPr>
      <t xml:space="preserve"> </t>
    </r>
    <r>
      <rPr>
        <sz val="11"/>
        <rFont val="BatangChe"/>
        <family val="3"/>
        <charset val="129"/>
      </rPr>
      <t>입력합니다</t>
    </r>
    <r>
      <rPr>
        <sz val="11"/>
        <rFont val="ＭＳ Ｐゴシック"/>
        <family val="3"/>
        <charset val="128"/>
      </rPr>
      <t xml:space="preserve">(B, C, E, F, G, I </t>
    </r>
    <r>
      <rPr>
        <sz val="11"/>
        <rFont val="BatangChe"/>
        <family val="3"/>
        <charset val="129"/>
      </rPr>
      <t>및</t>
    </r>
    <r>
      <rPr>
        <sz val="11"/>
        <rFont val="ＭＳ Ｐゴシック"/>
        <family val="3"/>
        <charset val="128"/>
      </rPr>
      <t xml:space="preserve"> J</t>
    </r>
    <r>
      <rPr>
        <sz val="11"/>
        <rFont val="BatangChe"/>
        <family val="3"/>
        <charset val="129"/>
      </rPr>
      <t>열은</t>
    </r>
    <r>
      <rPr>
        <sz val="11"/>
        <rFont val="ＭＳ Ｐゴシック"/>
        <family val="3"/>
        <charset val="128"/>
      </rPr>
      <t xml:space="preserve"> </t>
    </r>
    <r>
      <rPr>
        <sz val="11"/>
        <rFont val="BatangChe"/>
        <family val="3"/>
        <charset val="129"/>
      </rPr>
      <t>자동으로</t>
    </r>
    <r>
      <rPr>
        <sz val="11"/>
        <rFont val="ＭＳ Ｐゴシック"/>
        <family val="3"/>
        <charset val="128"/>
      </rPr>
      <t xml:space="preserve"> </t>
    </r>
    <r>
      <rPr>
        <sz val="11"/>
        <rFont val="BatangChe"/>
        <family val="3"/>
        <charset val="129"/>
      </rPr>
      <t>입력됨</t>
    </r>
    <r>
      <rPr>
        <sz val="11"/>
        <rFont val="ＭＳ Ｐゴシック"/>
        <family val="3"/>
        <charset val="128"/>
      </rPr>
      <t>). A</t>
    </r>
    <r>
      <rPr>
        <sz val="11"/>
        <rFont val="BatangChe"/>
        <family val="3"/>
        <charset val="129"/>
      </rPr>
      <t>열은</t>
    </r>
    <r>
      <rPr>
        <sz val="11"/>
        <rFont val="ＭＳ Ｐゴシック"/>
        <family val="3"/>
        <charset val="128"/>
      </rPr>
      <t xml:space="preserve"> </t>
    </r>
    <r>
      <rPr>
        <sz val="11"/>
        <rFont val="BatangChe"/>
        <family val="3"/>
        <charset val="129"/>
      </rPr>
      <t>자동으로</t>
    </r>
    <r>
      <rPr>
        <sz val="11"/>
        <rFont val="ＭＳ Ｐゴシック"/>
        <family val="3"/>
        <charset val="128"/>
      </rPr>
      <t xml:space="preserve"> </t>
    </r>
    <r>
      <rPr>
        <sz val="11"/>
        <rFont val="BatangChe"/>
        <family val="3"/>
        <charset val="129"/>
      </rPr>
      <t>입력되지</t>
    </r>
    <r>
      <rPr>
        <sz val="11"/>
        <rFont val="ＭＳ Ｐゴシック"/>
        <family val="3"/>
        <charset val="128"/>
      </rPr>
      <t xml:space="preserve"> </t>
    </r>
    <r>
      <rPr>
        <sz val="11"/>
        <rFont val="BatangChe"/>
        <family val="3"/>
        <charset val="129"/>
      </rPr>
      <t>않습니다</t>
    </r>
    <r>
      <rPr>
        <sz val="11"/>
        <rFont val="ＭＳ Ｐゴシック"/>
        <family val="3"/>
        <charset val="128"/>
      </rPr>
      <t xml:space="preserve">. </t>
    </r>
  </si>
  <si>
    <r>
      <t xml:space="preserve">13. </t>
    </r>
    <r>
      <rPr>
        <sz val="11"/>
        <rFont val="돋움"/>
        <family val="3"/>
        <charset val="129"/>
      </rPr>
      <t>광산</t>
    </r>
    <r>
      <rPr>
        <sz val="11"/>
        <rFont val="Verdana"/>
        <family val="2"/>
      </rPr>
      <t xml:space="preserve"> </t>
    </r>
    <r>
      <rPr>
        <sz val="11"/>
        <rFont val="돋움"/>
        <family val="3"/>
        <charset val="129"/>
      </rPr>
      <t>이름</t>
    </r>
    <r>
      <rPr>
        <sz val="11"/>
        <rFont val="Verdana"/>
        <family val="2"/>
      </rPr>
      <t xml:space="preserve"> - </t>
    </r>
    <r>
      <rPr>
        <sz val="11"/>
        <rFont val="돋움"/>
        <family val="3"/>
        <charset val="129"/>
      </rPr>
      <t>회사가</t>
    </r>
    <r>
      <rPr>
        <sz val="11"/>
        <rFont val="Verdana"/>
        <family val="2"/>
      </rPr>
      <t xml:space="preserve"> </t>
    </r>
    <r>
      <rPr>
        <sz val="11"/>
        <rFont val="돋움"/>
        <family val="3"/>
        <charset val="129"/>
      </rPr>
      <t>제련소에서</t>
    </r>
    <r>
      <rPr>
        <sz val="11"/>
        <rFont val="Verdana"/>
        <family val="2"/>
      </rPr>
      <t xml:space="preserve"> </t>
    </r>
    <r>
      <rPr>
        <sz val="11"/>
        <rFont val="돋움"/>
        <family val="3"/>
        <charset val="129"/>
      </rPr>
      <t>실제로</t>
    </r>
    <r>
      <rPr>
        <sz val="11"/>
        <rFont val="Verdana"/>
        <family val="2"/>
      </rPr>
      <t xml:space="preserve"> </t>
    </r>
    <r>
      <rPr>
        <sz val="11"/>
        <rFont val="돋움"/>
        <family val="3"/>
        <charset val="129"/>
      </rPr>
      <t>사용하는</t>
    </r>
    <r>
      <rPr>
        <sz val="11"/>
        <rFont val="Verdana"/>
        <family val="2"/>
      </rPr>
      <t xml:space="preserve"> </t>
    </r>
    <r>
      <rPr>
        <sz val="11"/>
        <rFont val="돋움"/>
        <family val="3"/>
        <charset val="129"/>
      </rPr>
      <t>광산을</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열에</t>
    </r>
    <r>
      <rPr>
        <sz val="11"/>
        <rFont val="Verdana"/>
        <family val="2"/>
      </rPr>
      <t xml:space="preserve"> </t>
    </r>
    <r>
      <rPr>
        <sz val="11"/>
        <rFont val="돋움"/>
        <family val="3"/>
        <charset val="129"/>
      </rPr>
      <t>기입할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아는</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실제</t>
    </r>
    <r>
      <rPr>
        <sz val="11"/>
        <rFont val="Verdana"/>
        <family val="2"/>
      </rPr>
      <t xml:space="preserve"> </t>
    </r>
    <r>
      <rPr>
        <sz val="11"/>
        <rFont val="돋움"/>
        <family val="3"/>
        <charset val="129"/>
      </rPr>
      <t>광산의</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기입하시오</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원료의</t>
    </r>
    <r>
      <rPr>
        <sz val="11"/>
        <rFont val="Verdana"/>
        <family val="2"/>
      </rPr>
      <t xml:space="preserve"> 100%</t>
    </r>
    <r>
      <rPr>
        <sz val="11"/>
        <rFont val="돋움"/>
        <family val="3"/>
        <charset val="129"/>
      </rPr>
      <t>가</t>
    </r>
    <r>
      <rPr>
        <sz val="11"/>
        <rFont val="Verdana"/>
        <family val="2"/>
      </rPr>
      <t xml:space="preserve"> </t>
    </r>
    <r>
      <rPr>
        <sz val="11"/>
        <rFont val="돋움"/>
        <family val="3"/>
        <charset val="129"/>
      </rPr>
      <t>재활용</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폐자원에서</t>
    </r>
    <r>
      <rPr>
        <sz val="11"/>
        <rFont val="Verdana"/>
        <family val="2"/>
      </rPr>
      <t xml:space="preserve"> </t>
    </r>
    <r>
      <rPr>
        <sz val="11"/>
        <rFont val="돋움"/>
        <family val="3"/>
        <charset val="129"/>
      </rPr>
      <t>왔다면</t>
    </r>
    <r>
      <rPr>
        <sz val="11"/>
        <rFont val="Verdana"/>
        <family val="2"/>
      </rPr>
      <t xml:space="preserve">, </t>
    </r>
    <r>
      <rPr>
        <sz val="11"/>
        <rFont val="돋움"/>
        <family val="3"/>
        <charset val="129"/>
      </rPr>
      <t>광산의</t>
    </r>
    <r>
      <rPr>
        <sz val="11"/>
        <rFont val="Verdana"/>
        <family val="2"/>
      </rPr>
      <t xml:space="preserve"> </t>
    </r>
    <r>
      <rPr>
        <sz val="11"/>
        <rFont val="돋움"/>
        <family val="3"/>
        <charset val="129"/>
      </rPr>
      <t>이름에</t>
    </r>
    <r>
      <rPr>
        <sz val="11"/>
        <rFont val="Verdana"/>
        <family val="2"/>
      </rPr>
      <t xml:space="preserve"> "Recycled" </t>
    </r>
    <r>
      <rPr>
        <sz val="11"/>
        <rFont val="돋움"/>
        <family val="3"/>
        <charset val="129"/>
      </rPr>
      <t>또는</t>
    </r>
    <r>
      <rPr>
        <sz val="11"/>
        <rFont val="Verdana"/>
        <family val="2"/>
      </rPr>
      <t xml:space="preserve"> "Scrap"</t>
    </r>
    <r>
      <rPr>
        <sz val="11"/>
        <rFont val="돋움"/>
        <family val="3"/>
        <charset val="129"/>
      </rPr>
      <t>을</t>
    </r>
    <r>
      <rPr>
        <sz val="11"/>
        <rFont val="Verdana"/>
        <family val="2"/>
      </rPr>
      <t xml:space="preserve"> </t>
    </r>
    <r>
      <rPr>
        <sz val="11"/>
        <rFont val="돋움"/>
        <family val="3"/>
        <charset val="129"/>
      </rPr>
      <t>입력하고</t>
    </r>
    <r>
      <rPr>
        <sz val="11"/>
        <rFont val="Verdana"/>
        <family val="2"/>
      </rPr>
      <t>, P</t>
    </r>
    <r>
      <rPr>
        <sz val="11"/>
        <rFont val="돋움"/>
        <family val="3"/>
        <charset val="129"/>
      </rPr>
      <t>열에</t>
    </r>
    <r>
      <rPr>
        <sz val="11"/>
        <rFont val="Verdana"/>
        <family val="2"/>
      </rPr>
      <t xml:space="preserve"> "Yes"</t>
    </r>
    <r>
      <rPr>
        <sz val="11"/>
        <rFont val="돋움"/>
        <family val="3"/>
        <charset val="129"/>
      </rPr>
      <t>로</t>
    </r>
    <r>
      <rPr>
        <sz val="11"/>
        <rFont val="Verdana"/>
        <family val="2"/>
      </rPr>
      <t xml:space="preserve"> </t>
    </r>
    <r>
      <rPr>
        <sz val="11"/>
        <rFont val="돋움"/>
        <family val="3"/>
        <charset val="129"/>
      </rPr>
      <t>답하시오</t>
    </r>
    <r>
      <rPr>
        <sz val="11"/>
        <rFont val="Verdana"/>
        <family val="2"/>
      </rPr>
      <t>.
"RMI</t>
    </r>
    <r>
      <rPr>
        <sz val="11"/>
        <rFont val="돋움"/>
        <family val="3"/>
        <charset val="129"/>
      </rPr>
      <t>에</t>
    </r>
    <r>
      <rPr>
        <sz val="11"/>
        <rFont val="Verdana"/>
        <family val="2"/>
      </rPr>
      <t xml:space="preserve"> </t>
    </r>
    <r>
      <rPr>
        <sz val="11"/>
        <rFont val="돋움"/>
        <family val="3"/>
        <charset val="129"/>
      </rPr>
      <t>따라</t>
    </r>
    <r>
      <rPr>
        <sz val="11"/>
        <rFont val="Verdana"/>
        <family val="2"/>
      </rPr>
      <t xml:space="preserve"> </t>
    </r>
    <r>
      <rPr>
        <sz val="11"/>
        <rFont val="돋움"/>
        <family val="3"/>
        <charset val="129"/>
      </rPr>
      <t>확인된</t>
    </r>
    <r>
      <rPr>
        <sz val="11"/>
        <rFont val="Verdana"/>
        <family val="2"/>
      </rPr>
      <t xml:space="preserve"> RCOI"</t>
    </r>
    <r>
      <rPr>
        <sz val="11"/>
        <rFont val="돋움"/>
        <family val="3"/>
        <charset val="129"/>
      </rPr>
      <t>는</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질문의</t>
    </r>
    <r>
      <rPr>
        <sz val="11"/>
        <rFont val="Verdana"/>
        <family val="2"/>
      </rPr>
      <t xml:space="preserve"> </t>
    </r>
    <r>
      <rPr>
        <sz val="11"/>
        <rFont val="돋움"/>
        <family val="3"/>
        <charset val="129"/>
      </rPr>
      <t>대답으로</t>
    </r>
    <r>
      <rPr>
        <sz val="11"/>
        <rFont val="Verdana"/>
        <family val="2"/>
      </rPr>
      <t xml:space="preserve"> </t>
    </r>
    <r>
      <rPr>
        <sz val="11"/>
        <rFont val="돋움"/>
        <family val="3"/>
        <charset val="129"/>
      </rPr>
      <t>인정될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</si>
  <si>
    <r>
      <t xml:space="preserve">14. </t>
    </r>
    <r>
      <rPr>
        <sz val="11"/>
        <rFont val="돋움"/>
        <family val="3"/>
        <charset val="129"/>
      </rPr>
      <t>광산</t>
    </r>
    <r>
      <rPr>
        <sz val="11"/>
        <rFont val="Verdana"/>
        <family val="2"/>
      </rPr>
      <t>(</t>
    </r>
    <r>
      <rPr>
        <sz val="11"/>
        <rFont val="돋움"/>
        <family val="3"/>
        <charset val="129"/>
      </rPr>
      <t>국가</t>
    </r>
    <r>
      <rPr>
        <sz val="11"/>
        <rFont val="Verdana"/>
        <family val="2"/>
      </rPr>
      <t>)</t>
    </r>
    <r>
      <rPr>
        <sz val="11"/>
        <rFont val="돋움"/>
        <family val="3"/>
        <charset val="129"/>
      </rPr>
      <t>의</t>
    </r>
    <r>
      <rPr>
        <sz val="11"/>
        <rFont val="Verdana"/>
        <family val="2"/>
      </rPr>
      <t xml:space="preserve"> </t>
    </r>
    <r>
      <rPr>
        <sz val="11"/>
        <rFont val="돋움"/>
        <family val="3"/>
        <charset val="129"/>
      </rPr>
      <t>위치</t>
    </r>
    <r>
      <rPr>
        <sz val="11"/>
        <rFont val="Verdana"/>
        <family val="2"/>
      </rPr>
      <t xml:space="preserve"> - </t>
    </r>
    <r>
      <rPr>
        <sz val="11"/>
        <rFont val="돋움"/>
        <family val="3"/>
        <charset val="129"/>
      </rPr>
      <t>회사가</t>
    </r>
    <r>
      <rPr>
        <sz val="11"/>
        <rFont val="Verdana"/>
        <family val="2"/>
      </rPr>
      <t xml:space="preserve"> </t>
    </r>
    <r>
      <rPr>
        <sz val="11"/>
        <rFont val="돋움"/>
        <family val="3"/>
        <charset val="129"/>
      </rPr>
      <t>제련소에서</t>
    </r>
    <r>
      <rPr>
        <sz val="11"/>
        <rFont val="Verdana"/>
        <family val="2"/>
      </rPr>
      <t xml:space="preserve"> </t>
    </r>
    <r>
      <rPr>
        <sz val="11"/>
        <rFont val="돋움"/>
        <family val="3"/>
        <charset val="129"/>
      </rPr>
      <t>실제로</t>
    </r>
    <r>
      <rPr>
        <sz val="11"/>
        <rFont val="Verdana"/>
        <family val="2"/>
      </rPr>
      <t xml:space="preserve"> </t>
    </r>
    <r>
      <rPr>
        <sz val="11"/>
        <rFont val="돋움"/>
        <family val="3"/>
        <charset val="129"/>
      </rPr>
      <t>사용하는</t>
    </r>
    <r>
      <rPr>
        <sz val="11"/>
        <rFont val="Verdana"/>
        <family val="2"/>
      </rPr>
      <t xml:space="preserve"> </t>
    </r>
    <r>
      <rPr>
        <sz val="11"/>
        <rFont val="돋움"/>
        <family val="3"/>
        <charset val="129"/>
      </rPr>
      <t>광산을</t>
    </r>
    <r>
      <rPr>
        <sz val="11"/>
        <rFont val="Verdana"/>
        <family val="2"/>
      </rPr>
      <t xml:space="preserve"> </t>
    </r>
    <r>
      <rPr>
        <sz val="11"/>
        <rFont val="돋움"/>
        <family val="3"/>
        <charset val="129"/>
      </rPr>
      <t>기입할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자유</t>
    </r>
    <r>
      <rPr>
        <sz val="11"/>
        <rFont val="Verdana"/>
        <family val="2"/>
      </rPr>
      <t xml:space="preserve"> </t>
    </r>
    <r>
      <rPr>
        <sz val="11"/>
        <rFont val="돋움"/>
        <family val="3"/>
        <charset val="129"/>
      </rPr>
      <t>형식의</t>
    </r>
    <r>
      <rPr>
        <sz val="11"/>
        <rFont val="Verdana"/>
        <family val="2"/>
      </rPr>
      <t xml:space="preserve"> </t>
    </r>
    <r>
      <rPr>
        <sz val="11"/>
        <rFont val="돋움"/>
        <family val="3"/>
        <charset val="129"/>
      </rPr>
      <t>문자열입니다</t>
    </r>
    <r>
      <rPr>
        <sz val="11"/>
        <rFont val="Verdana"/>
        <family val="2"/>
      </rPr>
      <t xml:space="preserve">. </t>
    </r>
    <r>
      <rPr>
        <sz val="11"/>
        <rFont val="돋움"/>
        <family val="3"/>
        <charset val="129"/>
      </rPr>
      <t>광산이</t>
    </r>
    <r>
      <rPr>
        <sz val="11"/>
        <rFont val="Verdana"/>
        <family val="2"/>
      </rPr>
      <t xml:space="preserve"> </t>
    </r>
    <r>
      <rPr>
        <sz val="11"/>
        <rFont val="돋움"/>
        <family val="3"/>
        <charset val="129"/>
      </rPr>
      <t>위치한</t>
    </r>
    <r>
      <rPr>
        <sz val="11"/>
        <rFont val="Verdana"/>
        <family val="2"/>
      </rPr>
      <t xml:space="preserve"> </t>
    </r>
    <r>
      <rPr>
        <sz val="11"/>
        <rFont val="돋움"/>
        <family val="3"/>
        <charset val="129"/>
      </rPr>
      <t>국가를</t>
    </r>
    <r>
      <rPr>
        <sz val="11"/>
        <rFont val="Verdana"/>
        <family val="2"/>
      </rPr>
      <t xml:space="preserve"> </t>
    </r>
    <r>
      <rPr>
        <sz val="11"/>
        <rFont val="돋움"/>
        <family val="3"/>
        <charset val="129"/>
      </rPr>
      <t>기입하십시오</t>
    </r>
    <r>
      <rPr>
        <sz val="11"/>
        <rFont val="Verdana"/>
        <family val="2"/>
      </rPr>
      <t xml:space="preserve">. </t>
    </r>
    <r>
      <rPr>
        <sz val="11"/>
        <rFont val="돋움"/>
        <family val="3"/>
        <charset val="129"/>
      </rPr>
      <t>원산국의</t>
    </r>
    <r>
      <rPr>
        <sz val="11"/>
        <rFont val="Verdana"/>
        <family val="2"/>
      </rPr>
      <t xml:space="preserve"> </t>
    </r>
    <r>
      <rPr>
        <sz val="11"/>
        <rFont val="돋움"/>
        <family val="3"/>
        <charset val="129"/>
      </rPr>
      <t>이름을</t>
    </r>
    <r>
      <rPr>
        <sz val="11"/>
        <rFont val="Verdana"/>
        <family val="2"/>
      </rPr>
      <t xml:space="preserve"> </t>
    </r>
    <r>
      <rPr>
        <sz val="11"/>
        <rFont val="돋움"/>
        <family val="3"/>
        <charset val="129"/>
      </rPr>
      <t>모르면</t>
    </r>
    <r>
      <rPr>
        <sz val="11"/>
        <rFont val="Verdana"/>
        <family val="2"/>
      </rPr>
      <t xml:space="preserve"> "Unknown"</t>
    </r>
    <r>
      <rPr>
        <sz val="11"/>
        <rFont val="돋움"/>
        <family val="3"/>
        <charset val="129"/>
      </rPr>
      <t>을</t>
    </r>
    <r>
      <rPr>
        <sz val="11"/>
        <rFont val="Verdana"/>
        <family val="2"/>
      </rPr>
      <t xml:space="preserve"> </t>
    </r>
    <r>
      <rPr>
        <sz val="11"/>
        <rFont val="돋움"/>
        <family val="3"/>
        <charset val="129"/>
      </rPr>
      <t>기입하십시오</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원료의</t>
    </r>
    <r>
      <rPr>
        <sz val="11"/>
        <rFont val="Verdana"/>
        <family val="2"/>
      </rPr>
      <t xml:space="preserve"> 100%</t>
    </r>
    <r>
      <rPr>
        <sz val="11"/>
        <rFont val="돋움"/>
        <family val="3"/>
        <charset val="129"/>
      </rPr>
      <t>가</t>
    </r>
    <r>
      <rPr>
        <sz val="11"/>
        <rFont val="Verdana"/>
        <family val="2"/>
      </rPr>
      <t xml:space="preserve"> </t>
    </r>
    <r>
      <rPr>
        <sz val="11"/>
        <rFont val="돋움"/>
        <family val="3"/>
        <charset val="129"/>
      </rPr>
      <t>재활용</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폐자원에서</t>
    </r>
    <r>
      <rPr>
        <sz val="11"/>
        <rFont val="Verdana"/>
        <family val="2"/>
      </rPr>
      <t xml:space="preserve"> </t>
    </r>
    <r>
      <rPr>
        <sz val="11"/>
        <rFont val="돋움"/>
        <family val="3"/>
        <charset val="129"/>
      </rPr>
      <t>왔다면</t>
    </r>
    <r>
      <rPr>
        <sz val="11"/>
        <rFont val="Verdana"/>
        <family val="2"/>
      </rPr>
      <t xml:space="preserve">, </t>
    </r>
    <r>
      <rPr>
        <sz val="11"/>
        <rFont val="돋움"/>
        <family val="3"/>
        <charset val="129"/>
      </rPr>
      <t>원산국에</t>
    </r>
    <r>
      <rPr>
        <sz val="11"/>
        <rFont val="Verdana"/>
        <family val="2"/>
      </rPr>
      <t xml:space="preserve"> "Recycled" </t>
    </r>
    <r>
      <rPr>
        <sz val="11"/>
        <rFont val="돋움"/>
        <family val="3"/>
        <charset val="129"/>
      </rPr>
      <t>또는</t>
    </r>
    <r>
      <rPr>
        <sz val="11"/>
        <rFont val="Verdana"/>
        <family val="2"/>
      </rPr>
      <t xml:space="preserve"> "Scrap"</t>
    </r>
    <r>
      <rPr>
        <sz val="11"/>
        <rFont val="돋움"/>
        <family val="3"/>
        <charset val="129"/>
      </rPr>
      <t>을</t>
    </r>
    <r>
      <rPr>
        <sz val="11"/>
        <rFont val="Verdana"/>
        <family val="2"/>
      </rPr>
      <t xml:space="preserve"> </t>
    </r>
    <r>
      <rPr>
        <sz val="11"/>
        <rFont val="돋움"/>
        <family val="3"/>
        <charset val="129"/>
      </rPr>
      <t>기입하십시오</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영역은</t>
    </r>
    <r>
      <rPr>
        <sz val="11"/>
        <rFont val="Verdana"/>
        <family val="2"/>
      </rPr>
      <t xml:space="preserve"> </t>
    </r>
    <r>
      <rPr>
        <sz val="11"/>
        <rFont val="돋움"/>
        <family val="3"/>
        <charset val="129"/>
      </rPr>
      <t>선택사항입니다</t>
    </r>
    <r>
      <rPr>
        <sz val="11"/>
        <rFont val="Verdana"/>
        <family val="2"/>
      </rPr>
      <t>.
"RMI</t>
    </r>
    <r>
      <rPr>
        <sz val="11"/>
        <rFont val="돋움"/>
        <family val="3"/>
        <charset val="129"/>
      </rPr>
      <t>에</t>
    </r>
    <r>
      <rPr>
        <sz val="11"/>
        <rFont val="Verdana"/>
        <family val="2"/>
      </rPr>
      <t xml:space="preserve"> </t>
    </r>
    <r>
      <rPr>
        <sz val="11"/>
        <rFont val="돋움"/>
        <family val="3"/>
        <charset val="129"/>
      </rPr>
      <t>따라</t>
    </r>
    <r>
      <rPr>
        <sz val="11"/>
        <rFont val="Verdana"/>
        <family val="2"/>
      </rPr>
      <t xml:space="preserve"> </t>
    </r>
    <r>
      <rPr>
        <sz val="11"/>
        <rFont val="돋움"/>
        <family val="3"/>
        <charset val="129"/>
      </rPr>
      <t>확인된</t>
    </r>
    <r>
      <rPr>
        <sz val="11"/>
        <rFont val="Verdana"/>
        <family val="2"/>
      </rPr>
      <t xml:space="preserve"> RCOI"</t>
    </r>
    <r>
      <rPr>
        <sz val="11"/>
        <rFont val="돋움"/>
        <family val="3"/>
        <charset val="129"/>
      </rPr>
      <t>는</t>
    </r>
    <r>
      <rPr>
        <sz val="11"/>
        <rFont val="Verdana"/>
        <family val="2"/>
      </rPr>
      <t xml:space="preserve"> </t>
    </r>
    <r>
      <rPr>
        <sz val="11"/>
        <rFont val="돋움"/>
        <family val="3"/>
        <charset val="129"/>
      </rPr>
      <t>이</t>
    </r>
    <r>
      <rPr>
        <sz val="11"/>
        <rFont val="Verdana"/>
        <family val="2"/>
      </rPr>
      <t xml:space="preserve"> </t>
    </r>
    <r>
      <rPr>
        <sz val="11"/>
        <rFont val="돋움"/>
        <family val="3"/>
        <charset val="129"/>
      </rPr>
      <t>질문의</t>
    </r>
    <r>
      <rPr>
        <sz val="11"/>
        <rFont val="Verdana"/>
        <family val="2"/>
      </rPr>
      <t xml:space="preserve"> </t>
    </r>
    <r>
      <rPr>
        <sz val="11"/>
        <rFont val="돋움"/>
        <family val="3"/>
        <charset val="129"/>
      </rPr>
      <t>대답으로</t>
    </r>
    <r>
      <rPr>
        <sz val="11"/>
        <rFont val="Verdana"/>
        <family val="2"/>
      </rPr>
      <t xml:space="preserve"> </t>
    </r>
    <r>
      <rPr>
        <sz val="11"/>
        <rFont val="돋움"/>
        <family val="3"/>
        <charset val="129"/>
      </rPr>
      <t>인정될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</si>
  <si>
    <r>
      <t>RBA</t>
    </r>
    <r>
      <rPr>
        <sz val="11"/>
        <rFont val="돋움"/>
        <family val="3"/>
        <charset val="129"/>
      </rPr>
      <t>는</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어떤</t>
    </r>
    <r>
      <rPr>
        <sz val="11"/>
        <rFont val="Verdana"/>
        <family val="2"/>
      </rPr>
      <t xml:space="preserve"> </t>
    </r>
    <r>
      <rPr>
        <sz val="11"/>
        <rFont val="돋움"/>
        <family val="3"/>
        <charset val="129"/>
      </rPr>
      <t>툴에</t>
    </r>
    <r>
      <rPr>
        <sz val="11"/>
        <rFont val="Verdana"/>
        <family val="2"/>
      </rPr>
      <t xml:space="preserve"> </t>
    </r>
    <r>
      <rPr>
        <sz val="11"/>
        <rFont val="돋움"/>
        <family val="3"/>
        <charset val="129"/>
      </rPr>
      <t>대해서도</t>
    </r>
    <r>
      <rPr>
        <sz val="11"/>
        <rFont val="Verdana"/>
        <family val="2"/>
      </rPr>
      <t xml:space="preserve"> </t>
    </r>
    <r>
      <rPr>
        <sz val="11"/>
        <rFont val="돋움"/>
        <family val="3"/>
        <charset val="129"/>
      </rPr>
      <t>진술</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보장을</t>
    </r>
    <r>
      <rPr>
        <sz val="11"/>
        <rFont val="Verdana"/>
        <family val="2"/>
      </rPr>
      <t xml:space="preserve"> </t>
    </r>
    <r>
      <rPr>
        <sz val="11"/>
        <rFont val="돋움"/>
        <family val="3"/>
        <charset val="129"/>
      </rPr>
      <t>하지</t>
    </r>
    <r>
      <rPr>
        <sz val="11"/>
        <rFont val="Verdana"/>
        <family val="2"/>
      </rPr>
      <t xml:space="preserve"> </t>
    </r>
    <r>
      <rPr>
        <sz val="11"/>
        <rFont val="돋움"/>
        <family val="3"/>
        <charset val="129"/>
      </rPr>
      <t>않읍니다</t>
    </r>
    <r>
      <rPr>
        <sz val="11"/>
        <rFont val="Verdana"/>
        <family val="2"/>
      </rPr>
      <t xml:space="preserve">. </t>
    </r>
    <r>
      <rPr>
        <sz val="11"/>
        <rFont val="돋움"/>
        <family val="3"/>
        <charset val="129"/>
      </rPr>
      <t>리스트와</t>
    </r>
    <r>
      <rPr>
        <sz val="11"/>
        <rFont val="Verdana"/>
        <family val="2"/>
      </rPr>
      <t xml:space="preserve"> </t>
    </r>
    <r>
      <rPr>
        <sz val="11"/>
        <rFont val="돋움"/>
        <family val="3"/>
        <charset val="129"/>
      </rPr>
      <t>툴들은</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그대로</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사용</t>
    </r>
    <r>
      <rPr>
        <sz val="11"/>
        <rFont val="Verdana"/>
        <family val="2"/>
      </rPr>
      <t xml:space="preserve"> </t>
    </r>
    <r>
      <rPr>
        <sz val="11"/>
        <rFont val="돋움"/>
        <family val="3"/>
        <charset val="129"/>
      </rPr>
      <t>가능한</t>
    </r>
    <r>
      <rPr>
        <sz val="11"/>
        <rFont val="Verdana"/>
        <family val="2"/>
      </rPr>
      <t xml:space="preserve">” </t>
    </r>
    <r>
      <rPr>
        <sz val="11"/>
        <rFont val="돋움"/>
        <family val="3"/>
        <charset val="129"/>
      </rPr>
      <t>경우에</t>
    </r>
    <r>
      <rPr>
        <sz val="11"/>
        <rFont val="Verdana"/>
        <family val="2"/>
      </rPr>
      <t xml:space="preserve"> </t>
    </r>
    <r>
      <rPr>
        <sz val="11"/>
        <rFont val="돋움"/>
        <family val="3"/>
        <charset val="129"/>
      </rPr>
      <t>제공됩니다</t>
    </r>
    <r>
      <rPr>
        <sz val="11"/>
        <rFont val="Verdana"/>
        <family val="2"/>
      </rPr>
      <t>. RBA</t>
    </r>
    <r>
      <rPr>
        <sz val="11"/>
        <rFont val="돋움"/>
        <family val="3"/>
        <charset val="129"/>
      </rPr>
      <t>는</t>
    </r>
    <r>
      <rPr>
        <sz val="11"/>
        <rFont val="Verdana"/>
        <family val="2"/>
      </rPr>
      <t xml:space="preserve"> </t>
    </r>
    <r>
      <rPr>
        <sz val="11"/>
        <rFont val="돋움"/>
        <family val="3"/>
        <charset val="129"/>
      </rPr>
      <t>어떠한</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명시적</t>
    </r>
    <r>
      <rPr>
        <sz val="11"/>
        <rFont val="Verdana"/>
        <family val="2"/>
      </rPr>
      <t xml:space="preserve">, </t>
    </r>
    <r>
      <rPr>
        <sz val="11"/>
        <rFont val="돋움"/>
        <family val="3"/>
        <charset val="129"/>
      </rPr>
      <t>묵시적</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다른</t>
    </r>
    <r>
      <rPr>
        <sz val="11"/>
        <rFont val="Verdana"/>
        <family val="2"/>
      </rPr>
      <t xml:space="preserve"> </t>
    </r>
    <r>
      <rPr>
        <sz val="11"/>
        <rFont val="돋움"/>
        <family val="3"/>
        <charset val="129"/>
      </rPr>
      <t>경우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무역이나</t>
    </r>
    <r>
      <rPr>
        <sz val="11"/>
        <rFont val="Verdana"/>
        <family val="2"/>
      </rPr>
      <t xml:space="preserve"> </t>
    </r>
    <r>
      <rPr>
        <sz val="11"/>
        <rFont val="돋움"/>
        <family val="3"/>
        <charset val="129"/>
      </rPr>
      <t>관습으로</t>
    </r>
    <r>
      <rPr>
        <sz val="11"/>
        <rFont val="Verdana"/>
        <family val="2"/>
      </rPr>
      <t xml:space="preserve"> </t>
    </r>
    <r>
      <rPr>
        <sz val="11"/>
        <rFont val="돋움"/>
        <family val="3"/>
        <charset val="129"/>
      </rPr>
      <t>부터</t>
    </r>
    <r>
      <rPr>
        <sz val="11"/>
        <rFont val="Verdana"/>
        <family val="2"/>
      </rPr>
      <t xml:space="preserve"> </t>
    </r>
    <r>
      <rPr>
        <sz val="11"/>
        <rFont val="돋움"/>
        <family val="3"/>
        <charset val="129"/>
      </rPr>
      <t>생기는</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보장을</t>
    </r>
    <r>
      <rPr>
        <sz val="11"/>
        <rFont val="Verdana"/>
        <family val="2"/>
      </rPr>
      <t xml:space="preserve"> </t>
    </r>
    <r>
      <rPr>
        <sz val="11"/>
        <rFont val="돋움"/>
        <family val="3"/>
        <charset val="129"/>
      </rPr>
      <t>부인한며</t>
    </r>
    <r>
      <rPr>
        <sz val="11"/>
        <rFont val="Verdana"/>
        <family val="2"/>
      </rPr>
      <t xml:space="preserve">, </t>
    </r>
    <r>
      <rPr>
        <sz val="11"/>
        <rFont val="돋움"/>
        <family val="3"/>
        <charset val="129"/>
      </rPr>
      <t>이</t>
    </r>
    <r>
      <rPr>
        <sz val="11"/>
        <rFont val="Verdana"/>
        <family val="2"/>
      </rPr>
      <t xml:space="preserve"> </t>
    </r>
    <r>
      <rPr>
        <sz val="11"/>
        <rFont val="돋움"/>
        <family val="3"/>
        <charset val="129"/>
      </rPr>
      <t>보장은</t>
    </r>
    <r>
      <rPr>
        <sz val="11"/>
        <rFont val="Verdana"/>
        <family val="2"/>
      </rPr>
      <t xml:space="preserve"> </t>
    </r>
    <r>
      <rPr>
        <sz val="11"/>
        <rFont val="돋움"/>
        <family val="3"/>
        <charset val="129"/>
      </rPr>
      <t>양도성</t>
    </r>
    <r>
      <rPr>
        <sz val="11"/>
        <rFont val="Verdana"/>
        <family val="2"/>
      </rPr>
      <t xml:space="preserve">, </t>
    </r>
    <r>
      <rPr>
        <sz val="11"/>
        <rFont val="돋움"/>
        <family val="3"/>
        <charset val="129"/>
      </rPr>
      <t>비침해</t>
    </r>
    <r>
      <rPr>
        <sz val="11"/>
        <rFont val="Verdana"/>
        <family val="2"/>
      </rPr>
      <t xml:space="preserve">, </t>
    </r>
    <r>
      <rPr>
        <sz val="11"/>
        <rFont val="돋움"/>
        <family val="3"/>
        <charset val="129"/>
      </rPr>
      <t>품질</t>
    </r>
    <r>
      <rPr>
        <sz val="11"/>
        <rFont val="Verdana"/>
        <family val="2"/>
      </rPr>
      <t xml:space="preserve">, </t>
    </r>
    <r>
      <rPr>
        <sz val="11"/>
        <rFont val="돋움"/>
        <family val="3"/>
        <charset val="129"/>
      </rPr>
      <t>소유</t>
    </r>
    <r>
      <rPr>
        <sz val="11"/>
        <rFont val="Verdana"/>
        <family val="2"/>
      </rPr>
      <t xml:space="preserve">, </t>
    </r>
    <r>
      <rPr>
        <sz val="11"/>
        <rFont val="돋움"/>
        <family val="3"/>
        <charset val="129"/>
      </rPr>
      <t>특정</t>
    </r>
    <r>
      <rPr>
        <sz val="11"/>
        <rFont val="Verdana"/>
        <family val="2"/>
      </rPr>
      <t xml:space="preserve"> </t>
    </r>
    <r>
      <rPr>
        <sz val="11"/>
        <rFont val="돋움"/>
        <family val="3"/>
        <charset val="129"/>
      </rPr>
      <t>목적에의</t>
    </r>
    <r>
      <rPr>
        <sz val="11"/>
        <rFont val="Verdana"/>
        <family val="2"/>
      </rPr>
      <t xml:space="preserve"> </t>
    </r>
    <r>
      <rPr>
        <sz val="11"/>
        <rFont val="돋움"/>
        <family val="3"/>
        <charset val="129"/>
      </rPr>
      <t>적합성</t>
    </r>
    <r>
      <rPr>
        <sz val="11"/>
        <rFont val="Verdana"/>
        <family val="2"/>
      </rPr>
      <t xml:space="preserve">, </t>
    </r>
    <r>
      <rPr>
        <sz val="11"/>
        <rFont val="돋움"/>
        <family val="3"/>
        <charset val="129"/>
      </rPr>
      <t>완성도</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정확성으로부터의</t>
    </r>
    <r>
      <rPr>
        <sz val="11"/>
        <rFont val="Verdana"/>
        <family val="2"/>
      </rPr>
      <t xml:space="preserve"> </t>
    </r>
    <r>
      <rPr>
        <sz val="11"/>
        <rFont val="돋움"/>
        <family val="3"/>
        <charset val="129"/>
      </rPr>
      <t>묵시적</t>
    </r>
    <r>
      <rPr>
        <sz val="11"/>
        <rFont val="Verdana"/>
        <family val="2"/>
      </rPr>
      <t xml:space="preserve"> </t>
    </r>
    <r>
      <rPr>
        <sz val="11"/>
        <rFont val="돋움"/>
        <family val="3"/>
        <charset val="129"/>
      </rPr>
      <t>보장을</t>
    </r>
    <r>
      <rPr>
        <sz val="11"/>
        <rFont val="Verdana"/>
        <family val="2"/>
      </rPr>
      <t xml:space="preserve"> </t>
    </r>
    <r>
      <rPr>
        <sz val="11"/>
        <rFont val="돋움"/>
        <family val="3"/>
        <charset val="129"/>
      </rPr>
      <t>포함하며</t>
    </r>
    <r>
      <rPr>
        <sz val="11"/>
        <rFont val="Verdana"/>
        <family val="2"/>
      </rPr>
      <t xml:space="preserve"> </t>
    </r>
    <r>
      <rPr>
        <sz val="11"/>
        <rFont val="돋움"/>
        <family val="3"/>
        <charset val="129"/>
      </rPr>
      <t>이에</t>
    </r>
    <r>
      <rPr>
        <sz val="11"/>
        <rFont val="Verdana"/>
        <family val="2"/>
      </rPr>
      <t xml:space="preserve"> </t>
    </r>
    <r>
      <rPr>
        <sz val="11"/>
        <rFont val="돋움"/>
        <family val="3"/>
        <charset val="129"/>
      </rPr>
      <t>제한되지</t>
    </r>
    <r>
      <rPr>
        <sz val="11"/>
        <rFont val="Verdana"/>
        <family val="2"/>
      </rPr>
      <t xml:space="preserve"> </t>
    </r>
    <r>
      <rPr>
        <sz val="11"/>
        <rFont val="돋움"/>
        <family val="3"/>
        <charset val="129"/>
      </rPr>
      <t>않읍니다</t>
    </r>
    <r>
      <rPr>
        <sz val="11"/>
        <rFont val="Verdana"/>
        <family val="2"/>
      </rPr>
      <t>.</t>
    </r>
  </si>
  <si>
    <r>
      <rPr>
        <sz val="11"/>
        <rFont val="돋움"/>
        <family val="3"/>
        <charset val="129"/>
      </rPr>
      <t>리스트</t>
    </r>
    <r>
      <rPr>
        <sz val="11"/>
        <rFont val="Verdana"/>
        <family val="2"/>
      </rPr>
      <t xml:space="preserve"> </t>
    </r>
    <r>
      <rPr>
        <sz val="11"/>
        <rFont val="돋움"/>
        <family val="3"/>
        <charset val="129"/>
      </rPr>
      <t>및</t>
    </r>
    <r>
      <rPr>
        <sz val="11"/>
        <rFont val="Verdana"/>
        <family val="2"/>
      </rPr>
      <t xml:space="preserve"> </t>
    </r>
    <r>
      <rPr>
        <sz val="11"/>
        <rFont val="돋움"/>
        <family val="3"/>
        <charset val="129"/>
      </rPr>
      <t>툴로의</t>
    </r>
    <r>
      <rPr>
        <sz val="11"/>
        <rFont val="Verdana"/>
        <family val="2"/>
      </rPr>
      <t xml:space="preserve"> </t>
    </r>
    <r>
      <rPr>
        <sz val="11"/>
        <rFont val="돋움"/>
        <family val="3"/>
        <charset val="129"/>
      </rPr>
      <t>접속</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사용에</t>
    </r>
    <r>
      <rPr>
        <sz val="11"/>
        <rFont val="Verdana"/>
        <family val="2"/>
      </rPr>
      <t xml:space="preserve"> </t>
    </r>
    <r>
      <rPr>
        <sz val="11"/>
        <rFont val="돋움"/>
        <family val="3"/>
        <charset val="129"/>
      </rPr>
      <t>대하여</t>
    </r>
    <r>
      <rPr>
        <sz val="11"/>
        <rFont val="Verdana"/>
        <family val="2"/>
      </rPr>
      <t xml:space="preserve">, </t>
    </r>
    <r>
      <rPr>
        <sz val="11"/>
        <rFont val="돋움"/>
        <family val="3"/>
        <charset val="129"/>
      </rPr>
      <t>사용자는</t>
    </r>
    <r>
      <rPr>
        <sz val="11"/>
        <rFont val="Verdana"/>
        <family val="2"/>
      </rPr>
      <t xml:space="preserve"> (a) RBA </t>
    </r>
    <r>
      <rPr>
        <sz val="11"/>
        <rFont val="돋움"/>
        <family val="3"/>
        <charset val="129"/>
      </rPr>
      <t>뿐만</t>
    </r>
    <r>
      <rPr>
        <sz val="11"/>
        <rFont val="Verdana"/>
        <family val="2"/>
      </rPr>
      <t xml:space="preserve"> </t>
    </r>
    <r>
      <rPr>
        <sz val="11"/>
        <rFont val="돋움"/>
        <family val="3"/>
        <charset val="129"/>
      </rPr>
      <t>아니라</t>
    </r>
    <r>
      <rPr>
        <sz val="11"/>
        <rFont val="Verdana"/>
        <family val="2"/>
      </rPr>
      <t xml:space="preserve"> </t>
    </r>
    <r>
      <rPr>
        <sz val="11"/>
        <rFont val="돋움"/>
        <family val="3"/>
        <charset val="129"/>
      </rPr>
      <t>각각의</t>
    </r>
    <r>
      <rPr>
        <sz val="11"/>
        <rFont val="Verdana"/>
        <family val="2"/>
      </rPr>
      <t xml:space="preserve"> </t>
    </r>
    <r>
      <rPr>
        <sz val="11"/>
        <rFont val="돋움"/>
        <family val="3"/>
        <charset val="129"/>
      </rPr>
      <t>임원</t>
    </r>
    <r>
      <rPr>
        <sz val="11"/>
        <rFont val="Verdana"/>
        <family val="2"/>
      </rPr>
      <t xml:space="preserve">, </t>
    </r>
    <r>
      <rPr>
        <sz val="11"/>
        <rFont val="돋움"/>
        <family val="3"/>
        <charset val="129"/>
      </rPr>
      <t>이사</t>
    </r>
    <r>
      <rPr>
        <sz val="11"/>
        <rFont val="Verdana"/>
        <family val="2"/>
      </rPr>
      <t xml:space="preserve">, </t>
    </r>
    <r>
      <rPr>
        <sz val="11"/>
        <rFont val="돋움"/>
        <family val="3"/>
        <charset val="129"/>
      </rPr>
      <t>대리인</t>
    </r>
    <r>
      <rPr>
        <sz val="11"/>
        <rFont val="Verdana"/>
        <family val="2"/>
      </rPr>
      <t xml:space="preserve">, </t>
    </r>
    <r>
      <rPr>
        <sz val="11"/>
        <rFont val="돋움"/>
        <family val="3"/>
        <charset val="129"/>
      </rPr>
      <t>직원</t>
    </r>
    <r>
      <rPr>
        <sz val="11"/>
        <rFont val="Verdana"/>
        <family val="2"/>
      </rPr>
      <t xml:space="preserve">, </t>
    </r>
    <r>
      <rPr>
        <sz val="11"/>
        <rFont val="돋움"/>
        <family val="3"/>
        <charset val="129"/>
      </rPr>
      <t>자원</t>
    </r>
    <r>
      <rPr>
        <sz val="11"/>
        <rFont val="Verdana"/>
        <family val="2"/>
      </rPr>
      <t xml:space="preserve"> </t>
    </r>
    <r>
      <rPr>
        <sz val="11"/>
        <rFont val="돋움"/>
        <family val="3"/>
        <charset val="129"/>
      </rPr>
      <t>봉사자</t>
    </r>
    <r>
      <rPr>
        <sz val="11"/>
        <rFont val="Verdana"/>
        <family val="2"/>
      </rPr>
      <t xml:space="preserve">, </t>
    </r>
    <r>
      <rPr>
        <sz val="11"/>
        <rFont val="돋움"/>
        <family val="3"/>
        <charset val="129"/>
      </rPr>
      <t>대표자</t>
    </r>
    <r>
      <rPr>
        <sz val="11"/>
        <rFont val="Verdana"/>
        <family val="2"/>
      </rPr>
      <t xml:space="preserve">, </t>
    </r>
    <r>
      <rPr>
        <sz val="11"/>
        <rFont val="돋움"/>
        <family val="3"/>
        <charset val="129"/>
      </rPr>
      <t>계약자</t>
    </r>
    <r>
      <rPr>
        <sz val="11"/>
        <rFont val="Verdana"/>
        <family val="2"/>
      </rPr>
      <t xml:space="preserve">, </t>
    </r>
    <r>
      <rPr>
        <sz val="11"/>
        <rFont val="돋움"/>
        <family val="3"/>
        <charset val="129"/>
      </rPr>
      <t>승계인</t>
    </r>
    <r>
      <rPr>
        <sz val="11"/>
        <rFont val="Verdana"/>
        <family val="2"/>
      </rPr>
      <t xml:space="preserve">, </t>
    </r>
    <r>
      <rPr>
        <sz val="11"/>
        <rFont val="돋움"/>
        <family val="3"/>
        <charset val="129"/>
      </rPr>
      <t>양수인에</t>
    </r>
    <r>
      <rPr>
        <sz val="11"/>
        <rFont val="Verdana"/>
        <family val="2"/>
      </rPr>
      <t xml:space="preserve"> </t>
    </r>
    <r>
      <rPr>
        <sz val="11"/>
        <rFont val="돋움"/>
        <family val="3"/>
        <charset val="129"/>
      </rPr>
      <t>대해</t>
    </r>
    <r>
      <rPr>
        <sz val="11"/>
        <rFont val="Verdana"/>
        <family val="2"/>
      </rPr>
      <t xml:space="preserve"> </t>
    </r>
    <r>
      <rPr>
        <sz val="11"/>
        <rFont val="돋움"/>
        <family val="3"/>
        <charset val="129"/>
      </rPr>
      <t>사용자가</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툴로부터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이의</t>
    </r>
    <r>
      <rPr>
        <sz val="11"/>
        <rFont val="Verdana"/>
        <family val="2"/>
      </rPr>
      <t xml:space="preserve"> </t>
    </r>
    <r>
      <rPr>
        <sz val="11"/>
        <rFont val="돋움"/>
        <family val="3"/>
        <charset val="129"/>
      </rPr>
      <t>사용으로부터</t>
    </r>
    <r>
      <rPr>
        <sz val="11"/>
        <rFont val="Verdana"/>
        <family val="2"/>
      </rPr>
      <t xml:space="preserve"> </t>
    </r>
    <r>
      <rPr>
        <sz val="11"/>
        <rFont val="돋움"/>
        <family val="3"/>
        <charset val="129"/>
      </rPr>
      <t>생기거나</t>
    </r>
    <r>
      <rPr>
        <sz val="11"/>
        <rFont val="Verdana"/>
        <family val="2"/>
      </rPr>
      <t xml:space="preserve"> </t>
    </r>
    <r>
      <rPr>
        <sz val="11"/>
        <rFont val="돋움"/>
        <family val="3"/>
        <charset val="129"/>
      </rPr>
      <t>발생하여</t>
    </r>
    <r>
      <rPr>
        <sz val="11"/>
        <rFont val="Verdana"/>
        <family val="2"/>
      </rPr>
      <t xml:space="preserve"> RBA </t>
    </r>
    <r>
      <rPr>
        <sz val="11"/>
        <rFont val="돋움"/>
        <family val="3"/>
        <charset val="129"/>
      </rPr>
      <t>뿐만</t>
    </r>
    <r>
      <rPr>
        <sz val="11"/>
        <rFont val="Verdana"/>
        <family val="2"/>
      </rPr>
      <t xml:space="preserve"> </t>
    </r>
    <r>
      <rPr>
        <sz val="11"/>
        <rFont val="돋움"/>
        <family val="3"/>
        <charset val="129"/>
      </rPr>
      <t>아니라</t>
    </r>
    <r>
      <rPr>
        <sz val="11"/>
        <rFont val="Verdana"/>
        <family val="2"/>
      </rPr>
      <t xml:space="preserve"> </t>
    </r>
    <r>
      <rPr>
        <sz val="11"/>
        <rFont val="돋움"/>
        <family val="3"/>
        <charset val="129"/>
      </rPr>
      <t>각각의</t>
    </r>
    <r>
      <rPr>
        <sz val="11"/>
        <rFont val="Verdana"/>
        <family val="2"/>
      </rPr>
      <t xml:space="preserve"> </t>
    </r>
    <r>
      <rPr>
        <sz val="11"/>
        <rFont val="돋움"/>
        <family val="3"/>
        <charset val="129"/>
      </rPr>
      <t>임원</t>
    </r>
    <r>
      <rPr>
        <sz val="11"/>
        <rFont val="Verdana"/>
        <family val="2"/>
      </rPr>
      <t xml:space="preserve">, </t>
    </r>
    <r>
      <rPr>
        <sz val="11"/>
        <rFont val="돋움"/>
        <family val="3"/>
        <charset val="129"/>
      </rPr>
      <t>이사</t>
    </r>
    <r>
      <rPr>
        <sz val="11"/>
        <rFont val="Verdana"/>
        <family val="2"/>
      </rPr>
      <t xml:space="preserve">, </t>
    </r>
    <r>
      <rPr>
        <sz val="11"/>
        <rFont val="돋움"/>
        <family val="3"/>
        <charset val="129"/>
      </rPr>
      <t>대리인</t>
    </r>
    <r>
      <rPr>
        <sz val="11"/>
        <rFont val="Verdana"/>
        <family val="2"/>
      </rPr>
      <t xml:space="preserve">, </t>
    </r>
    <r>
      <rPr>
        <sz val="11"/>
        <rFont val="돋움"/>
        <family val="3"/>
        <charset val="129"/>
      </rPr>
      <t>직원</t>
    </r>
    <r>
      <rPr>
        <sz val="11"/>
        <rFont val="Verdana"/>
        <family val="2"/>
      </rPr>
      <t xml:space="preserve">, </t>
    </r>
    <r>
      <rPr>
        <sz val="11"/>
        <rFont val="돋움"/>
        <family val="3"/>
        <charset val="129"/>
      </rPr>
      <t>자원</t>
    </r>
    <r>
      <rPr>
        <sz val="11"/>
        <rFont val="Verdana"/>
        <family val="2"/>
      </rPr>
      <t xml:space="preserve"> </t>
    </r>
    <r>
      <rPr>
        <sz val="11"/>
        <rFont val="돋움"/>
        <family val="3"/>
        <charset val="129"/>
      </rPr>
      <t>봉사자</t>
    </r>
    <r>
      <rPr>
        <sz val="11"/>
        <rFont val="Verdana"/>
        <family val="2"/>
      </rPr>
      <t xml:space="preserve">, </t>
    </r>
    <r>
      <rPr>
        <sz val="11"/>
        <rFont val="돋움"/>
        <family val="3"/>
        <charset val="129"/>
      </rPr>
      <t>대표자</t>
    </r>
    <r>
      <rPr>
        <sz val="11"/>
        <rFont val="Verdana"/>
        <family val="2"/>
      </rPr>
      <t xml:space="preserve">, </t>
    </r>
    <r>
      <rPr>
        <sz val="11"/>
        <rFont val="돋움"/>
        <family val="3"/>
        <charset val="129"/>
      </rPr>
      <t>계약자</t>
    </r>
    <r>
      <rPr>
        <sz val="11"/>
        <rFont val="Verdana"/>
        <family val="2"/>
      </rPr>
      <t xml:space="preserve">, </t>
    </r>
    <r>
      <rPr>
        <sz val="11"/>
        <rFont val="돋움"/>
        <family val="3"/>
        <charset val="129"/>
      </rPr>
      <t>승계인</t>
    </r>
    <r>
      <rPr>
        <sz val="11"/>
        <rFont val="Verdana"/>
        <family val="2"/>
      </rPr>
      <t xml:space="preserve">, </t>
    </r>
    <r>
      <rPr>
        <sz val="11"/>
        <rFont val="돋움"/>
        <family val="3"/>
        <charset val="129"/>
      </rPr>
      <t>양수인에게</t>
    </r>
    <r>
      <rPr>
        <sz val="11"/>
        <rFont val="Verdana"/>
        <family val="2"/>
      </rPr>
      <t xml:space="preserve"> </t>
    </r>
    <r>
      <rPr>
        <sz val="11"/>
        <rFont val="돋움"/>
        <family val="3"/>
        <charset val="129"/>
      </rPr>
      <t>가졌거나</t>
    </r>
    <r>
      <rPr>
        <sz val="11"/>
        <rFont val="Verdana"/>
        <family val="2"/>
      </rPr>
      <t xml:space="preserve"> </t>
    </r>
    <r>
      <rPr>
        <sz val="11"/>
        <rFont val="돋움"/>
        <family val="3"/>
        <charset val="129"/>
      </rPr>
      <t>가지고</t>
    </r>
    <r>
      <rPr>
        <sz val="11"/>
        <rFont val="Verdana"/>
        <family val="2"/>
      </rPr>
      <t xml:space="preserve"> </t>
    </r>
    <r>
      <rPr>
        <sz val="11"/>
        <rFont val="돋움"/>
        <family val="3"/>
        <charset val="129"/>
      </rPr>
      <t>있거나</t>
    </r>
    <r>
      <rPr>
        <sz val="11"/>
        <rFont val="Verdana"/>
        <family val="2"/>
      </rPr>
      <t xml:space="preserve"> </t>
    </r>
    <r>
      <rPr>
        <sz val="11"/>
        <rFont val="돋움"/>
        <family val="3"/>
        <charset val="129"/>
      </rPr>
      <t>혹은</t>
    </r>
    <r>
      <rPr>
        <sz val="11"/>
        <rFont val="Verdana"/>
        <family val="2"/>
      </rPr>
      <t xml:space="preserve"> </t>
    </r>
    <r>
      <rPr>
        <sz val="11"/>
        <rFont val="돋움"/>
        <family val="3"/>
        <charset val="129"/>
      </rPr>
      <t>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있고</t>
    </r>
    <r>
      <rPr>
        <sz val="11"/>
        <rFont val="Verdana"/>
        <family val="2"/>
      </rPr>
      <t xml:space="preserve">, </t>
    </r>
    <r>
      <rPr>
        <sz val="11"/>
        <rFont val="돋움"/>
        <family val="3"/>
        <charset val="129"/>
      </rPr>
      <t>해야</t>
    </r>
    <r>
      <rPr>
        <sz val="11"/>
        <rFont val="Verdana"/>
        <family val="2"/>
      </rPr>
      <t xml:space="preserve"> </t>
    </r>
    <r>
      <rPr>
        <sz val="11"/>
        <rFont val="돋움"/>
        <family val="3"/>
        <charset val="129"/>
      </rPr>
      <t>하거나</t>
    </r>
    <r>
      <rPr>
        <sz val="11"/>
        <rFont val="Verdana"/>
        <family val="2"/>
      </rPr>
      <t xml:space="preserve"> </t>
    </r>
    <r>
      <rPr>
        <sz val="11"/>
        <rFont val="돋움"/>
        <family val="3"/>
        <charset val="129"/>
      </rPr>
      <t>가지고</t>
    </r>
    <r>
      <rPr>
        <sz val="11"/>
        <rFont val="Verdana"/>
        <family val="2"/>
      </rPr>
      <t xml:space="preserve"> </t>
    </r>
    <r>
      <rPr>
        <sz val="11"/>
        <rFont val="돋움"/>
        <family val="3"/>
        <charset val="129"/>
      </rPr>
      <t>있거나</t>
    </r>
    <r>
      <rPr>
        <sz val="11"/>
        <rFont val="Verdana"/>
        <family val="2"/>
      </rPr>
      <t xml:space="preserve"> </t>
    </r>
    <r>
      <rPr>
        <sz val="11"/>
        <rFont val="돋움"/>
        <family val="3"/>
        <charset val="129"/>
      </rPr>
      <t>가지고</t>
    </r>
    <r>
      <rPr>
        <sz val="11"/>
        <rFont val="Verdana"/>
        <family val="2"/>
      </rPr>
      <t xml:space="preserve"> </t>
    </r>
    <r>
      <rPr>
        <sz val="11"/>
        <rFont val="돋움"/>
        <family val="3"/>
        <charset val="129"/>
      </rPr>
      <t>있다고</t>
    </r>
    <r>
      <rPr>
        <sz val="11"/>
        <rFont val="Verdana"/>
        <family val="2"/>
      </rPr>
      <t xml:space="preserve"> </t>
    </r>
    <r>
      <rPr>
        <sz val="11"/>
        <rFont val="돋움"/>
        <family val="3"/>
        <charset val="129"/>
      </rPr>
      <t>주장할</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청구</t>
    </r>
    <r>
      <rPr>
        <sz val="11"/>
        <rFont val="Verdana"/>
        <family val="2"/>
      </rPr>
      <t xml:space="preserve">, </t>
    </r>
    <r>
      <rPr>
        <sz val="11"/>
        <rFont val="돋움"/>
        <family val="3"/>
        <charset val="129"/>
      </rPr>
      <t>조치</t>
    </r>
    <r>
      <rPr>
        <sz val="11"/>
        <rFont val="Verdana"/>
        <family val="2"/>
      </rPr>
      <t xml:space="preserve">, </t>
    </r>
    <r>
      <rPr>
        <sz val="11"/>
        <rFont val="돋움"/>
        <family val="3"/>
        <charset val="129"/>
      </rPr>
      <t>손실</t>
    </r>
    <r>
      <rPr>
        <sz val="11"/>
        <rFont val="Verdana"/>
        <family val="2"/>
      </rPr>
      <t xml:space="preserve">, </t>
    </r>
    <r>
      <rPr>
        <sz val="11"/>
        <rFont val="돋움"/>
        <family val="3"/>
        <charset val="129"/>
      </rPr>
      <t>소송</t>
    </r>
    <r>
      <rPr>
        <sz val="11"/>
        <rFont val="Verdana"/>
        <family val="2"/>
      </rPr>
      <t xml:space="preserve">, </t>
    </r>
    <r>
      <rPr>
        <sz val="11"/>
        <rFont val="돋움"/>
        <family val="3"/>
        <charset val="129"/>
      </rPr>
      <t>손해</t>
    </r>
    <r>
      <rPr>
        <sz val="11"/>
        <rFont val="Verdana"/>
        <family val="2"/>
      </rPr>
      <t xml:space="preserve"> </t>
    </r>
    <r>
      <rPr>
        <sz val="11"/>
        <rFont val="돋움"/>
        <family val="3"/>
        <charset val="129"/>
      </rPr>
      <t>배상</t>
    </r>
    <r>
      <rPr>
        <sz val="11"/>
        <rFont val="Verdana"/>
        <family val="2"/>
      </rPr>
      <t xml:space="preserve">, </t>
    </r>
    <r>
      <rPr>
        <sz val="11"/>
        <rFont val="돋움"/>
        <family val="3"/>
        <charset val="129"/>
      </rPr>
      <t>판결</t>
    </r>
    <r>
      <rPr>
        <sz val="11"/>
        <rFont val="Verdana"/>
        <family val="2"/>
      </rPr>
      <t xml:space="preserve">, </t>
    </r>
    <r>
      <rPr>
        <sz val="11"/>
        <rFont val="돋움"/>
        <family val="3"/>
        <charset val="129"/>
      </rPr>
      <t>부가금</t>
    </r>
    <r>
      <rPr>
        <sz val="11"/>
        <rFont val="Verdana"/>
        <family val="2"/>
      </rPr>
      <t xml:space="preserve">, </t>
    </r>
    <r>
      <rPr>
        <sz val="11"/>
        <rFont val="돋움"/>
        <family val="3"/>
        <charset val="129"/>
      </rPr>
      <t>그리고</t>
    </r>
    <r>
      <rPr>
        <sz val="11"/>
        <rFont val="Verdana"/>
        <family val="2"/>
      </rPr>
      <t xml:space="preserve"> </t>
    </r>
    <r>
      <rPr>
        <sz val="11"/>
        <rFont val="돋움"/>
        <family val="3"/>
        <charset val="129"/>
      </rPr>
      <t>이행에</t>
    </r>
    <r>
      <rPr>
        <sz val="11"/>
        <rFont val="Verdana"/>
        <family val="2"/>
      </rPr>
      <t xml:space="preserve"> </t>
    </r>
    <r>
      <rPr>
        <sz val="11"/>
        <rFont val="돋움"/>
        <family val="3"/>
        <charset val="129"/>
      </rPr>
      <t>대해</t>
    </r>
    <r>
      <rPr>
        <sz val="11"/>
        <rFont val="Verdana"/>
        <family val="2"/>
      </rPr>
      <t xml:space="preserve">, </t>
    </r>
    <r>
      <rPr>
        <sz val="11"/>
        <rFont val="돋움"/>
        <family val="3"/>
        <charset val="129"/>
      </rPr>
      <t>영구히</t>
    </r>
    <r>
      <rPr>
        <sz val="11"/>
        <rFont val="Verdana"/>
        <family val="2"/>
      </rPr>
      <t xml:space="preserve"> </t>
    </r>
    <r>
      <rPr>
        <sz val="11"/>
        <rFont val="돋움"/>
        <family val="3"/>
        <charset val="129"/>
      </rPr>
      <t>면책하는데</t>
    </r>
    <r>
      <rPr>
        <sz val="11"/>
        <rFont val="Verdana"/>
        <family val="2"/>
      </rPr>
      <t xml:space="preserve"> </t>
    </r>
    <r>
      <rPr>
        <sz val="11"/>
        <rFont val="돋움"/>
        <family val="3"/>
        <charset val="129"/>
      </rPr>
      <t>동의하며</t>
    </r>
    <r>
      <rPr>
        <sz val="11"/>
        <rFont val="Verdana"/>
        <family val="2"/>
      </rPr>
      <t xml:space="preserve">, (b) </t>
    </r>
    <r>
      <rPr>
        <sz val="11"/>
        <rFont val="돋움"/>
        <family val="3"/>
        <charset val="129"/>
      </rPr>
      <t>사용자의</t>
    </r>
    <r>
      <rPr>
        <sz val="11"/>
        <rFont val="Verdana"/>
        <family val="2"/>
      </rPr>
      <t xml:space="preserve"> </t>
    </r>
    <r>
      <rPr>
        <sz val="11"/>
        <rFont val="돋움"/>
        <family val="3"/>
        <charset val="129"/>
      </rPr>
      <t>리스트나</t>
    </r>
    <r>
      <rPr>
        <sz val="11"/>
        <rFont val="Verdana"/>
        <family val="2"/>
      </rPr>
      <t xml:space="preserve"> </t>
    </r>
    <r>
      <rPr>
        <sz val="11"/>
        <rFont val="돋움"/>
        <family val="3"/>
        <charset val="129"/>
      </rPr>
      <t>툴의</t>
    </r>
    <r>
      <rPr>
        <sz val="11"/>
        <rFont val="Verdana"/>
        <family val="2"/>
      </rPr>
      <t xml:space="preserve"> </t>
    </r>
    <r>
      <rPr>
        <sz val="11"/>
        <rFont val="돋움"/>
        <family val="3"/>
        <charset val="129"/>
      </rPr>
      <t>사용으로부터</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사용으로</t>
    </r>
    <r>
      <rPr>
        <sz val="11"/>
        <rFont val="Verdana"/>
        <family val="2"/>
      </rPr>
      <t xml:space="preserve"> </t>
    </r>
    <r>
      <rPr>
        <sz val="11"/>
        <rFont val="돋움"/>
        <family val="3"/>
        <charset val="129"/>
      </rPr>
      <t>인해</t>
    </r>
    <r>
      <rPr>
        <sz val="11"/>
        <rFont val="Verdana"/>
        <family val="2"/>
      </rPr>
      <t xml:space="preserve"> </t>
    </r>
    <r>
      <rPr>
        <sz val="11"/>
        <rFont val="돋움"/>
        <family val="3"/>
        <charset val="129"/>
      </rPr>
      <t>생기거나</t>
    </r>
    <r>
      <rPr>
        <sz val="11"/>
        <rFont val="Verdana"/>
        <family val="2"/>
      </rPr>
      <t xml:space="preserve"> </t>
    </r>
    <r>
      <rPr>
        <sz val="11"/>
        <rFont val="돋움"/>
        <family val="3"/>
        <charset val="129"/>
      </rPr>
      <t>발생한</t>
    </r>
    <r>
      <rPr>
        <sz val="11"/>
        <rFont val="Verdana"/>
        <family val="2"/>
      </rPr>
      <t xml:space="preserve"> </t>
    </r>
    <r>
      <rPr>
        <sz val="11"/>
        <rFont val="돋움"/>
        <family val="3"/>
        <charset val="129"/>
      </rPr>
      <t>모든</t>
    </r>
    <r>
      <rPr>
        <sz val="11"/>
        <rFont val="Verdana"/>
        <family val="2"/>
      </rPr>
      <t xml:space="preserve"> </t>
    </r>
    <r>
      <rPr>
        <sz val="11"/>
        <rFont val="돋움"/>
        <family val="3"/>
        <charset val="129"/>
      </rPr>
      <t>청구</t>
    </r>
    <r>
      <rPr>
        <sz val="11"/>
        <rFont val="Verdana"/>
        <family val="2"/>
      </rPr>
      <t xml:space="preserve">, </t>
    </r>
    <r>
      <rPr>
        <sz val="11"/>
        <rFont val="돋움"/>
        <family val="3"/>
        <charset val="129"/>
      </rPr>
      <t>조치</t>
    </r>
    <r>
      <rPr>
        <sz val="11"/>
        <rFont val="Verdana"/>
        <family val="2"/>
      </rPr>
      <t xml:space="preserve">, </t>
    </r>
    <r>
      <rPr>
        <sz val="11"/>
        <rFont val="돋움"/>
        <family val="3"/>
        <charset val="129"/>
      </rPr>
      <t>손실</t>
    </r>
    <r>
      <rPr>
        <sz val="11"/>
        <rFont val="Verdana"/>
        <family val="2"/>
      </rPr>
      <t xml:space="preserve">, </t>
    </r>
    <r>
      <rPr>
        <sz val="11"/>
        <rFont val="돋움"/>
        <family val="3"/>
        <charset val="129"/>
      </rPr>
      <t>소송</t>
    </r>
    <r>
      <rPr>
        <sz val="11"/>
        <rFont val="Verdana"/>
        <family val="2"/>
      </rPr>
      <t xml:space="preserve">, </t>
    </r>
    <r>
      <rPr>
        <sz val="11"/>
        <rFont val="돋움"/>
        <family val="3"/>
        <charset val="129"/>
      </rPr>
      <t>손해</t>
    </r>
    <r>
      <rPr>
        <sz val="11"/>
        <rFont val="Verdana"/>
        <family val="2"/>
      </rPr>
      <t xml:space="preserve"> </t>
    </r>
    <r>
      <rPr>
        <sz val="11"/>
        <rFont val="돋움"/>
        <family val="3"/>
        <charset val="129"/>
      </rPr>
      <t>배상</t>
    </r>
    <r>
      <rPr>
        <sz val="11"/>
        <rFont val="Verdana"/>
        <family val="2"/>
      </rPr>
      <t xml:space="preserve">, </t>
    </r>
    <r>
      <rPr>
        <sz val="11"/>
        <rFont val="돋움"/>
        <family val="3"/>
        <charset val="129"/>
      </rPr>
      <t>판결</t>
    </r>
    <r>
      <rPr>
        <sz val="11"/>
        <rFont val="Verdana"/>
        <family val="2"/>
      </rPr>
      <t xml:space="preserve">, </t>
    </r>
    <r>
      <rPr>
        <sz val="11"/>
        <rFont val="돋움"/>
        <family val="3"/>
        <charset val="129"/>
      </rPr>
      <t>부가금</t>
    </r>
    <r>
      <rPr>
        <sz val="11"/>
        <rFont val="Verdana"/>
        <family val="2"/>
      </rPr>
      <t xml:space="preserve">, </t>
    </r>
    <r>
      <rPr>
        <sz val="11"/>
        <rFont val="돋움"/>
        <family val="3"/>
        <charset val="129"/>
      </rPr>
      <t>그리고</t>
    </r>
    <r>
      <rPr>
        <sz val="11"/>
        <rFont val="Verdana"/>
        <family val="2"/>
      </rPr>
      <t xml:space="preserve"> </t>
    </r>
    <r>
      <rPr>
        <sz val="11"/>
        <rFont val="돋움"/>
        <family val="3"/>
        <charset val="129"/>
      </rPr>
      <t>이행에</t>
    </r>
    <r>
      <rPr>
        <sz val="11"/>
        <rFont val="Verdana"/>
        <family val="2"/>
      </rPr>
      <t xml:space="preserve"> </t>
    </r>
    <r>
      <rPr>
        <sz val="11"/>
        <rFont val="돋움"/>
        <family val="3"/>
        <charset val="129"/>
      </rPr>
      <t>대해</t>
    </r>
    <r>
      <rPr>
        <sz val="11"/>
        <rFont val="Verdana"/>
        <family val="2"/>
      </rPr>
      <t xml:space="preserve"> RBA </t>
    </r>
    <r>
      <rPr>
        <sz val="11"/>
        <rFont val="돋움"/>
        <family val="3"/>
        <charset val="129"/>
      </rPr>
      <t>뿐만</t>
    </r>
    <r>
      <rPr>
        <sz val="11"/>
        <rFont val="Verdana"/>
        <family val="2"/>
      </rPr>
      <t xml:space="preserve"> </t>
    </r>
    <r>
      <rPr>
        <sz val="11"/>
        <rFont val="돋움"/>
        <family val="3"/>
        <charset val="129"/>
      </rPr>
      <t>아니라</t>
    </r>
    <r>
      <rPr>
        <sz val="11"/>
        <rFont val="Verdana"/>
        <family val="2"/>
      </rPr>
      <t xml:space="preserve"> </t>
    </r>
    <r>
      <rPr>
        <sz val="11"/>
        <rFont val="돋움"/>
        <family val="3"/>
        <charset val="129"/>
      </rPr>
      <t>각각의</t>
    </r>
    <r>
      <rPr>
        <sz val="11"/>
        <rFont val="Verdana"/>
        <family val="2"/>
      </rPr>
      <t xml:space="preserve"> </t>
    </r>
    <r>
      <rPr>
        <sz val="11"/>
        <rFont val="돋움"/>
        <family val="3"/>
        <charset val="129"/>
      </rPr>
      <t>임원</t>
    </r>
    <r>
      <rPr>
        <sz val="11"/>
        <rFont val="Verdana"/>
        <family val="2"/>
      </rPr>
      <t xml:space="preserve">, </t>
    </r>
    <r>
      <rPr>
        <sz val="11"/>
        <rFont val="돋움"/>
        <family val="3"/>
        <charset val="129"/>
      </rPr>
      <t>이사</t>
    </r>
    <r>
      <rPr>
        <sz val="11"/>
        <rFont val="Verdana"/>
        <family val="2"/>
      </rPr>
      <t xml:space="preserve">, </t>
    </r>
    <r>
      <rPr>
        <sz val="11"/>
        <rFont val="돋움"/>
        <family val="3"/>
        <charset val="129"/>
      </rPr>
      <t>대리인</t>
    </r>
    <r>
      <rPr>
        <sz val="11"/>
        <rFont val="Verdana"/>
        <family val="2"/>
      </rPr>
      <t xml:space="preserve">, </t>
    </r>
    <r>
      <rPr>
        <sz val="11"/>
        <rFont val="돋움"/>
        <family val="3"/>
        <charset val="129"/>
      </rPr>
      <t>직원</t>
    </r>
    <r>
      <rPr>
        <sz val="11"/>
        <rFont val="Verdana"/>
        <family val="2"/>
      </rPr>
      <t xml:space="preserve">, </t>
    </r>
    <r>
      <rPr>
        <sz val="11"/>
        <rFont val="돋움"/>
        <family val="3"/>
        <charset val="129"/>
      </rPr>
      <t>자원</t>
    </r>
    <r>
      <rPr>
        <sz val="11"/>
        <rFont val="Verdana"/>
        <family val="2"/>
      </rPr>
      <t xml:space="preserve"> </t>
    </r>
    <r>
      <rPr>
        <sz val="11"/>
        <rFont val="돋움"/>
        <family val="3"/>
        <charset val="129"/>
      </rPr>
      <t>봉사자</t>
    </r>
    <r>
      <rPr>
        <sz val="11"/>
        <rFont val="Verdana"/>
        <family val="2"/>
      </rPr>
      <t xml:space="preserve">, </t>
    </r>
    <r>
      <rPr>
        <sz val="11"/>
        <rFont val="돋움"/>
        <family val="3"/>
        <charset val="129"/>
      </rPr>
      <t>대표자</t>
    </r>
    <r>
      <rPr>
        <sz val="11"/>
        <rFont val="Verdana"/>
        <family val="2"/>
      </rPr>
      <t xml:space="preserve">, </t>
    </r>
    <r>
      <rPr>
        <sz val="11"/>
        <rFont val="돋움"/>
        <family val="3"/>
        <charset val="129"/>
      </rPr>
      <t>계약자</t>
    </r>
    <r>
      <rPr>
        <sz val="11"/>
        <rFont val="Verdana"/>
        <family val="2"/>
      </rPr>
      <t xml:space="preserve">, </t>
    </r>
    <r>
      <rPr>
        <sz val="11"/>
        <rFont val="돋움"/>
        <family val="3"/>
        <charset val="129"/>
      </rPr>
      <t>승계인</t>
    </r>
    <r>
      <rPr>
        <sz val="11"/>
        <rFont val="Verdana"/>
        <family val="2"/>
      </rPr>
      <t xml:space="preserve">, </t>
    </r>
    <r>
      <rPr>
        <sz val="11"/>
        <rFont val="돋움"/>
        <family val="3"/>
        <charset val="129"/>
      </rPr>
      <t>양수인을</t>
    </r>
    <r>
      <rPr>
        <sz val="11"/>
        <rFont val="Verdana"/>
        <family val="2"/>
      </rPr>
      <t xml:space="preserve"> </t>
    </r>
    <r>
      <rPr>
        <sz val="11"/>
        <rFont val="돋움"/>
        <family val="3"/>
        <charset val="129"/>
      </rPr>
      <t>면책하고</t>
    </r>
    <r>
      <rPr>
        <sz val="11"/>
        <rFont val="Verdana"/>
        <family val="2"/>
      </rPr>
      <t xml:space="preserve">, </t>
    </r>
    <r>
      <rPr>
        <sz val="11"/>
        <rFont val="돋움"/>
        <family val="3"/>
        <charset val="129"/>
      </rPr>
      <t>방어하며</t>
    </r>
    <r>
      <rPr>
        <sz val="11"/>
        <rFont val="Verdana"/>
        <family val="2"/>
      </rPr>
      <t xml:space="preserve">, </t>
    </r>
    <r>
      <rPr>
        <sz val="11"/>
        <rFont val="돋움"/>
        <family val="3"/>
        <charset val="129"/>
      </rPr>
      <t>해가</t>
    </r>
    <r>
      <rPr>
        <sz val="11"/>
        <rFont val="Verdana"/>
        <family val="2"/>
      </rPr>
      <t xml:space="preserve"> </t>
    </r>
    <r>
      <rPr>
        <sz val="11"/>
        <rFont val="돋움"/>
        <family val="3"/>
        <charset val="129"/>
      </rPr>
      <t>미치지</t>
    </r>
    <r>
      <rPr>
        <sz val="11"/>
        <rFont val="Verdana"/>
        <family val="2"/>
      </rPr>
      <t xml:space="preserve"> </t>
    </r>
    <r>
      <rPr>
        <sz val="11"/>
        <rFont val="돋움"/>
        <family val="3"/>
        <charset val="129"/>
      </rPr>
      <t>않도록</t>
    </r>
    <r>
      <rPr>
        <sz val="11"/>
        <rFont val="Verdana"/>
        <family val="2"/>
      </rPr>
      <t xml:space="preserve"> </t>
    </r>
    <r>
      <rPr>
        <sz val="11"/>
        <rFont val="돋움"/>
        <family val="3"/>
        <charset val="129"/>
      </rPr>
      <t>하는</t>
    </r>
    <r>
      <rPr>
        <sz val="11"/>
        <rFont val="Verdana"/>
        <family val="2"/>
      </rPr>
      <t xml:space="preserve"> </t>
    </r>
    <r>
      <rPr>
        <sz val="11"/>
        <rFont val="돋움"/>
        <family val="3"/>
        <charset val="129"/>
      </rPr>
      <t>데</t>
    </r>
    <r>
      <rPr>
        <sz val="11"/>
        <rFont val="Verdana"/>
        <family val="2"/>
      </rPr>
      <t xml:space="preserve"> </t>
    </r>
    <r>
      <rPr>
        <sz val="11"/>
        <rFont val="돋움"/>
        <family val="3"/>
        <charset val="129"/>
      </rPr>
      <t>동의합니다</t>
    </r>
    <r>
      <rPr>
        <sz val="11"/>
        <rFont val="Verdana"/>
        <family val="2"/>
      </rPr>
      <t>.</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</si>
  <si>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(Responsible Minerals Assurance Process (RMAP))</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</si>
  <si>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(Responsible Minerals Initiative)</t>
    </r>
  </si>
  <si>
    <r>
      <t xml:space="preserve">RMAP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t>
    </r>
  </si>
  <si>
    <r>
      <rPr>
        <sz val="11"/>
        <rFont val="돋움"/>
        <family val="3"/>
        <charset val="129"/>
      </rPr>
      <t>책임감있는</t>
    </r>
    <r>
      <rPr>
        <sz val="11"/>
        <rFont val="Verdana"/>
        <family val="2"/>
      </rPr>
      <t xml:space="preserve"> </t>
    </r>
    <r>
      <rPr>
        <sz val="11"/>
        <rFont val="돋움"/>
        <family val="3"/>
        <charset val="129"/>
      </rPr>
      <t>비즈니스</t>
    </r>
    <r>
      <rPr>
        <sz val="11"/>
        <rFont val="Verdana"/>
        <family val="2"/>
      </rPr>
      <t xml:space="preserve"> </t>
    </r>
    <r>
      <rPr>
        <sz val="11"/>
        <rFont val="돋움"/>
        <family val="3"/>
        <charset val="129"/>
      </rPr>
      <t>연합</t>
    </r>
    <r>
      <rPr>
        <sz val="11"/>
        <rFont val="Verdana"/>
        <family val="2"/>
      </rPr>
      <t>(Responsible Business Alliance)
www.responsiblebusiness.org</t>
    </r>
  </si>
  <si>
    <r>
      <t>RBA</t>
    </r>
    <r>
      <rPr>
        <sz val="11"/>
        <rFont val="돋움"/>
        <family val="3"/>
        <charset val="129"/>
      </rPr>
      <t>가</t>
    </r>
    <r>
      <rPr>
        <sz val="11"/>
        <rFont val="Verdana"/>
        <family val="2"/>
      </rPr>
      <t xml:space="preserve"> </t>
    </r>
    <r>
      <rPr>
        <sz val="11"/>
        <rFont val="돋움"/>
        <family val="3"/>
        <charset val="129"/>
      </rPr>
      <t>개발한</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(RMAP)</t>
    </r>
    <r>
      <rPr>
        <sz val="11"/>
        <rFont val="돋움"/>
        <family val="3"/>
        <charset val="129"/>
      </rPr>
      <t>는</t>
    </r>
    <r>
      <rPr>
        <sz val="11"/>
        <rFont val="Verdana"/>
        <family val="2"/>
      </rPr>
      <t xml:space="preserve"> </t>
    </r>
    <r>
      <rPr>
        <sz val="11"/>
        <rFont val="돋움"/>
        <family val="3"/>
        <charset val="129"/>
      </rPr>
      <t>회사의</t>
    </r>
    <r>
      <rPr>
        <sz val="11"/>
        <rFont val="Verdana"/>
        <family val="2"/>
      </rPr>
      <t xml:space="preserve"> </t>
    </r>
    <r>
      <rPr>
        <sz val="11"/>
        <rFont val="돋움"/>
        <family val="3"/>
        <charset val="129"/>
      </rPr>
      <t>책임감</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구매</t>
    </r>
    <r>
      <rPr>
        <sz val="11"/>
        <rFont val="Verdana"/>
        <family val="2"/>
      </rPr>
      <t xml:space="preserve"> </t>
    </r>
    <r>
      <rPr>
        <sz val="11"/>
        <rFont val="돋움"/>
        <family val="3"/>
        <charset val="129"/>
      </rPr>
      <t>역량</t>
    </r>
    <r>
      <rPr>
        <sz val="11"/>
        <rFont val="Verdana"/>
        <family val="2"/>
      </rPr>
      <t xml:space="preserve"> </t>
    </r>
    <r>
      <rPr>
        <sz val="11"/>
        <rFont val="돋움"/>
        <family val="3"/>
        <charset val="129"/>
      </rPr>
      <t>강화를</t>
    </r>
    <r>
      <rPr>
        <sz val="11"/>
        <rFont val="Verdana"/>
        <family val="2"/>
      </rPr>
      <t xml:space="preserve">  </t>
    </r>
    <r>
      <rPr>
        <sz val="11"/>
        <rFont val="돋움"/>
        <family val="3"/>
        <charset val="129"/>
      </rPr>
      <t>위한</t>
    </r>
    <r>
      <rPr>
        <sz val="11"/>
        <rFont val="Verdana"/>
        <family val="2"/>
      </rPr>
      <t xml:space="preserve"> </t>
    </r>
    <r>
      <rPr>
        <sz val="11"/>
        <rFont val="돋움"/>
        <family val="3"/>
        <charset val="129"/>
      </rPr>
      <t>프로세스임</t>
    </r>
    <r>
      <rPr>
        <sz val="11"/>
        <rFont val="Verdana"/>
        <family val="2"/>
      </rPr>
      <t xml:space="preserve">.
</t>
    </r>
    <r>
      <rPr>
        <sz val="11"/>
        <rFont val="돋움"/>
        <family val="3"/>
        <charset val="129"/>
      </rPr>
      <t>상세</t>
    </r>
    <r>
      <rPr>
        <sz val="11"/>
        <rFont val="Verdana"/>
        <family val="2"/>
      </rPr>
      <t xml:space="preserve"> </t>
    </r>
    <r>
      <rPr>
        <sz val="11"/>
        <rFont val="돋움"/>
        <family val="3"/>
        <charset val="129"/>
      </rPr>
      <t>내용은</t>
    </r>
    <r>
      <rPr>
        <sz val="11"/>
        <rFont val="Verdana"/>
        <family val="2"/>
      </rPr>
      <t xml:space="preserve"> </t>
    </r>
    <r>
      <rPr>
        <sz val="11"/>
        <rFont val="돋움"/>
        <family val="3"/>
        <charset val="129"/>
      </rPr>
      <t>아래</t>
    </r>
    <r>
      <rPr>
        <sz val="11"/>
        <rFont val="Verdana"/>
        <family val="2"/>
      </rPr>
      <t xml:space="preserve"> </t>
    </r>
    <r>
      <rPr>
        <sz val="11"/>
        <rFont val="돋움"/>
        <family val="3"/>
        <charset val="129"/>
      </rPr>
      <t>웹페이지에서</t>
    </r>
    <r>
      <rPr>
        <sz val="11"/>
        <rFont val="Verdana"/>
        <family val="2"/>
      </rPr>
      <t xml:space="preserve"> </t>
    </r>
    <r>
      <rPr>
        <sz val="11"/>
        <rFont val="돋움"/>
        <family val="3"/>
        <charset val="129"/>
      </rPr>
      <t>확인</t>
    </r>
    <r>
      <rPr>
        <sz val="11"/>
        <rFont val="Verdana"/>
        <family val="2"/>
      </rPr>
      <t xml:space="preserve"> </t>
    </r>
    <r>
      <rPr>
        <sz val="11"/>
        <rFont val="돋움"/>
        <family val="3"/>
        <charset val="129"/>
      </rPr>
      <t>가능하다</t>
    </r>
    <r>
      <rPr>
        <sz val="11"/>
        <rFont val="Verdana"/>
        <family val="2"/>
      </rPr>
      <t>.
http://www.responsiblemineralsinitiative.org/responsible-minerals-assurance-process/</t>
    </r>
  </si>
  <si>
    <r>
      <t>2008</t>
    </r>
    <r>
      <rPr>
        <sz val="11"/>
        <rFont val="돋움"/>
        <family val="3"/>
        <charset val="129"/>
      </rPr>
      <t>년에</t>
    </r>
    <r>
      <rPr>
        <sz val="11"/>
        <rFont val="Verdana"/>
        <family val="2"/>
      </rPr>
      <t xml:space="preserve"> </t>
    </r>
    <r>
      <rPr>
        <sz val="11"/>
        <rFont val="돋움"/>
        <family val="3"/>
        <charset val="129"/>
      </rPr>
      <t>책임감</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비니지스</t>
    </r>
    <r>
      <rPr>
        <sz val="11"/>
        <rFont val="Verdana"/>
        <family val="2"/>
      </rPr>
      <t xml:space="preserve"> </t>
    </r>
    <r>
      <rPr>
        <sz val="11"/>
        <rFont val="돋움"/>
        <family val="3"/>
        <charset val="129"/>
      </rPr>
      <t>연합의</t>
    </r>
    <r>
      <rPr>
        <sz val="11"/>
        <rFont val="Verdana"/>
        <family val="2"/>
      </rPr>
      <t xml:space="preserve"> </t>
    </r>
    <r>
      <rPr>
        <sz val="11"/>
        <rFont val="돋움"/>
        <family val="3"/>
        <charset val="129"/>
      </rPr>
      <t>회원에</t>
    </r>
    <r>
      <rPr>
        <sz val="11"/>
        <rFont val="Verdana"/>
        <family val="2"/>
      </rPr>
      <t xml:space="preserve"> </t>
    </r>
    <r>
      <rPr>
        <sz val="11"/>
        <rFont val="돋움"/>
        <family val="3"/>
        <charset val="129"/>
      </rPr>
      <t>의해</t>
    </r>
    <r>
      <rPr>
        <sz val="11"/>
        <rFont val="Verdana"/>
        <family val="2"/>
      </rPr>
      <t xml:space="preserve"> </t>
    </r>
    <r>
      <rPr>
        <sz val="11"/>
        <rFont val="돋움"/>
        <family val="3"/>
        <charset val="129"/>
      </rPr>
      <t>설립된</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이니셔티브는</t>
    </r>
    <r>
      <rPr>
        <sz val="11"/>
        <rFont val="Verdana"/>
        <family val="2"/>
      </rPr>
      <t xml:space="preserve"> </t>
    </r>
    <r>
      <rPr>
        <sz val="11"/>
        <rFont val="돋움"/>
        <family val="3"/>
        <charset val="129"/>
      </rPr>
      <t>공급망에서</t>
    </r>
    <r>
      <rPr>
        <sz val="11"/>
        <rFont val="Verdana"/>
        <family val="2"/>
      </rPr>
      <t xml:space="preserve"> </t>
    </r>
    <r>
      <rPr>
        <sz val="11"/>
        <rFont val="돋움"/>
        <family val="3"/>
        <charset val="129"/>
      </rPr>
      <t>분쟁물질</t>
    </r>
    <r>
      <rPr>
        <sz val="11"/>
        <rFont val="Verdana"/>
        <family val="2"/>
      </rPr>
      <t xml:space="preserve"> </t>
    </r>
    <r>
      <rPr>
        <sz val="11"/>
        <rFont val="돋움"/>
        <family val="3"/>
        <charset val="129"/>
      </rPr>
      <t>문제에</t>
    </r>
    <r>
      <rPr>
        <sz val="11"/>
        <rFont val="Verdana"/>
        <family val="2"/>
      </rPr>
      <t xml:space="preserve"> </t>
    </r>
    <r>
      <rPr>
        <sz val="11"/>
        <rFont val="돋움"/>
        <family val="3"/>
        <charset val="129"/>
      </rPr>
      <t>대해</t>
    </r>
    <r>
      <rPr>
        <sz val="11"/>
        <rFont val="Verdana"/>
        <family val="2"/>
      </rPr>
      <t xml:space="preserve"> </t>
    </r>
    <r>
      <rPr>
        <sz val="11"/>
        <rFont val="돋움"/>
        <family val="3"/>
        <charset val="129"/>
      </rPr>
      <t>설명하고자</t>
    </r>
    <r>
      <rPr>
        <sz val="11"/>
        <rFont val="Verdana"/>
        <family val="2"/>
      </rPr>
      <t xml:space="preserve"> </t>
    </r>
    <r>
      <rPr>
        <sz val="11"/>
        <rFont val="돋움"/>
        <family val="3"/>
        <charset val="129"/>
      </rPr>
      <t>하는</t>
    </r>
    <r>
      <rPr>
        <sz val="11"/>
        <rFont val="Verdana"/>
        <family val="2"/>
      </rPr>
      <t xml:space="preserve"> </t>
    </r>
    <r>
      <rPr>
        <sz val="11"/>
        <rFont val="돋움"/>
        <family val="3"/>
        <charset val="129"/>
      </rPr>
      <t>회사들에게</t>
    </r>
    <r>
      <rPr>
        <sz val="11"/>
        <rFont val="Verdana"/>
        <family val="2"/>
      </rPr>
      <t xml:space="preserve"> </t>
    </r>
    <r>
      <rPr>
        <sz val="11"/>
        <rFont val="돋움"/>
        <family val="3"/>
        <charset val="129"/>
      </rPr>
      <t>가장</t>
    </r>
    <r>
      <rPr>
        <sz val="11"/>
        <rFont val="Verdana"/>
        <family val="2"/>
      </rPr>
      <t xml:space="preserve"> </t>
    </r>
    <r>
      <rPr>
        <sz val="11"/>
        <rFont val="돋움"/>
        <family val="3"/>
        <charset val="129"/>
      </rPr>
      <t>활발하고</t>
    </r>
    <r>
      <rPr>
        <sz val="11"/>
        <rFont val="Verdana"/>
        <family val="2"/>
      </rPr>
      <t xml:space="preserve"> </t>
    </r>
    <r>
      <rPr>
        <sz val="11"/>
        <rFont val="돋움"/>
        <family val="3"/>
        <charset val="129"/>
      </rPr>
      <t>존경</t>
    </r>
    <r>
      <rPr>
        <sz val="11"/>
        <rFont val="Verdana"/>
        <family val="2"/>
      </rPr>
      <t xml:space="preserve"> </t>
    </r>
    <r>
      <rPr>
        <sz val="11"/>
        <rFont val="돋움"/>
        <family val="3"/>
        <charset val="129"/>
      </rPr>
      <t>받는</t>
    </r>
    <r>
      <rPr>
        <sz val="11"/>
        <rFont val="Verdana"/>
        <family val="2"/>
      </rPr>
      <t xml:space="preserve"> </t>
    </r>
    <r>
      <rPr>
        <sz val="11"/>
        <rFont val="돋움"/>
        <family val="3"/>
        <charset val="129"/>
      </rPr>
      <t>조직의</t>
    </r>
    <r>
      <rPr>
        <sz val="11"/>
        <rFont val="Verdana"/>
        <family val="2"/>
      </rPr>
      <t xml:space="preserve"> </t>
    </r>
    <r>
      <rPr>
        <sz val="11"/>
        <rFont val="돋움"/>
        <family val="3"/>
        <charset val="129"/>
      </rPr>
      <t>하나로</t>
    </r>
    <r>
      <rPr>
        <sz val="11"/>
        <rFont val="Verdana"/>
        <family val="2"/>
      </rPr>
      <t xml:space="preserve"> </t>
    </r>
    <r>
      <rPr>
        <sz val="11"/>
        <rFont val="돋움"/>
        <family val="3"/>
        <charset val="129"/>
      </rPr>
      <t>성장해</t>
    </r>
    <r>
      <rPr>
        <sz val="11"/>
        <rFont val="Verdana"/>
        <family val="2"/>
      </rPr>
      <t xml:space="preserve"> </t>
    </r>
    <r>
      <rPr>
        <sz val="11"/>
        <rFont val="돋움"/>
        <family val="3"/>
        <charset val="129"/>
      </rPr>
      <t>왔다</t>
    </r>
    <r>
      <rPr>
        <sz val="11"/>
        <rFont val="Verdana"/>
        <family val="2"/>
      </rPr>
      <t xml:space="preserve">.  </t>
    </r>
    <r>
      <rPr>
        <sz val="11"/>
        <rFont val="돋움"/>
        <family val="3"/>
        <charset val="129"/>
      </rPr>
      <t>열개의</t>
    </r>
    <r>
      <rPr>
        <sz val="11"/>
        <rFont val="Verdana"/>
        <family val="2"/>
      </rPr>
      <t xml:space="preserve"> </t>
    </r>
    <r>
      <rPr>
        <sz val="11"/>
        <rFont val="돋움"/>
        <family val="3"/>
        <charset val="129"/>
      </rPr>
      <t>다른</t>
    </r>
    <r>
      <rPr>
        <sz val="11"/>
        <rFont val="Verdana"/>
        <family val="2"/>
      </rPr>
      <t xml:space="preserve"> </t>
    </r>
    <r>
      <rPr>
        <sz val="11"/>
        <rFont val="돋움"/>
        <family val="3"/>
        <charset val="129"/>
      </rPr>
      <t>산업에서</t>
    </r>
    <r>
      <rPr>
        <sz val="11"/>
        <rFont val="Verdana"/>
        <family val="2"/>
      </rPr>
      <t xml:space="preserve"> 360</t>
    </r>
    <r>
      <rPr>
        <sz val="11"/>
        <rFont val="돋움"/>
        <family val="3"/>
        <charset val="129"/>
      </rPr>
      <t>개</t>
    </r>
    <r>
      <rPr>
        <sz val="11"/>
        <rFont val="Verdana"/>
        <family val="2"/>
      </rPr>
      <t xml:space="preserve"> </t>
    </r>
    <r>
      <rPr>
        <sz val="11"/>
        <rFont val="돋움"/>
        <family val="3"/>
        <charset val="129"/>
      </rPr>
      <t>이상의</t>
    </r>
    <r>
      <rPr>
        <sz val="11"/>
        <rFont val="Verdana"/>
        <family val="2"/>
      </rPr>
      <t xml:space="preserve"> </t>
    </r>
    <r>
      <rPr>
        <sz val="11"/>
        <rFont val="돋움"/>
        <family val="3"/>
        <charset val="129"/>
      </rPr>
      <t>회사가</t>
    </r>
    <r>
      <rPr>
        <sz val="11"/>
        <rFont val="Verdana"/>
        <family val="2"/>
      </rPr>
      <t xml:space="preserve"> </t>
    </r>
    <r>
      <rPr>
        <sz val="11"/>
        <rFont val="돋움"/>
        <family val="3"/>
        <charset val="129"/>
      </rPr>
      <t>오늘날</t>
    </r>
    <r>
      <rPr>
        <sz val="11"/>
        <rFont val="Verdana"/>
        <family val="2"/>
      </rPr>
      <t xml:space="preserve"> RMI</t>
    </r>
    <r>
      <rPr>
        <sz val="11"/>
        <rFont val="돋움"/>
        <family val="3"/>
        <charset val="129"/>
      </rPr>
      <t>에</t>
    </r>
    <r>
      <rPr>
        <sz val="11"/>
        <rFont val="Verdana"/>
        <family val="2"/>
      </rPr>
      <t xml:space="preserve"> </t>
    </r>
    <r>
      <rPr>
        <sz val="11"/>
        <rFont val="돋움"/>
        <family val="3"/>
        <charset val="129"/>
      </rPr>
      <t>참가하고</t>
    </r>
    <r>
      <rPr>
        <sz val="11"/>
        <rFont val="Verdana"/>
        <family val="2"/>
      </rPr>
      <t xml:space="preserve"> </t>
    </r>
    <r>
      <rPr>
        <sz val="11"/>
        <rFont val="돋움"/>
        <family val="3"/>
        <charset val="129"/>
      </rPr>
      <t>있고</t>
    </r>
    <r>
      <rPr>
        <sz val="11"/>
        <rFont val="Verdana"/>
        <family val="2"/>
      </rPr>
      <t>, RMAP, CMRT, RCOI data</t>
    </r>
    <r>
      <rPr>
        <sz val="11"/>
        <rFont val="돋움"/>
        <family val="3"/>
        <charset val="129"/>
      </rPr>
      <t>와</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물질에</t>
    </r>
    <r>
      <rPr>
        <sz val="11"/>
        <rFont val="Verdana"/>
        <family val="2"/>
      </rPr>
      <t xml:space="preserve"> </t>
    </r>
    <r>
      <rPr>
        <sz val="11"/>
        <rFont val="돋움"/>
        <family val="3"/>
        <charset val="129"/>
      </rPr>
      <t>대한</t>
    </r>
    <r>
      <rPr>
        <sz val="11"/>
        <rFont val="Verdana"/>
        <family val="2"/>
      </rPr>
      <t xml:space="preserve"> </t>
    </r>
    <r>
      <rPr>
        <sz val="11"/>
        <rFont val="돋움"/>
        <family val="3"/>
        <charset val="129"/>
      </rPr>
      <t>여러</t>
    </r>
    <r>
      <rPr>
        <sz val="11"/>
        <rFont val="Verdana"/>
        <family val="2"/>
      </rPr>
      <t xml:space="preserve"> </t>
    </r>
    <r>
      <rPr>
        <sz val="11"/>
        <rFont val="돋움"/>
        <family val="3"/>
        <charset val="129"/>
      </rPr>
      <t>가이던스</t>
    </r>
    <r>
      <rPr>
        <sz val="11"/>
        <rFont val="Verdana"/>
        <family val="2"/>
      </rPr>
      <t xml:space="preserve"> </t>
    </r>
    <r>
      <rPr>
        <sz val="11"/>
        <rFont val="돋움"/>
        <family val="3"/>
        <charset val="129"/>
      </rPr>
      <t>문서들을</t>
    </r>
    <r>
      <rPr>
        <sz val="11"/>
        <rFont val="Verdana"/>
        <family val="2"/>
      </rPr>
      <t xml:space="preserve"> </t>
    </r>
    <r>
      <rPr>
        <sz val="11"/>
        <rFont val="돋움"/>
        <family val="3"/>
        <charset val="129"/>
      </rPr>
      <t>포함하는</t>
    </r>
    <r>
      <rPr>
        <sz val="11"/>
        <rFont val="Verdana"/>
        <family val="2"/>
      </rPr>
      <t xml:space="preserve"> </t>
    </r>
    <r>
      <rPr>
        <sz val="11"/>
        <rFont val="돋움"/>
        <family val="3"/>
        <charset val="129"/>
      </rPr>
      <t>다양한</t>
    </r>
    <r>
      <rPr>
        <sz val="11"/>
        <rFont val="Verdana"/>
        <family val="2"/>
      </rPr>
      <t xml:space="preserve"> </t>
    </r>
    <r>
      <rPr>
        <sz val="11"/>
        <rFont val="돋움"/>
        <family val="3"/>
        <charset val="129"/>
      </rPr>
      <t>방법과</t>
    </r>
    <r>
      <rPr>
        <sz val="11"/>
        <rFont val="Verdana"/>
        <family val="2"/>
      </rPr>
      <t xml:space="preserve"> </t>
    </r>
    <r>
      <rPr>
        <sz val="11"/>
        <rFont val="돋움"/>
        <family val="3"/>
        <charset val="129"/>
      </rPr>
      <t>자원에</t>
    </r>
    <r>
      <rPr>
        <sz val="11"/>
        <rFont val="Verdana"/>
        <family val="2"/>
      </rPr>
      <t xml:space="preserve"> </t>
    </r>
    <r>
      <rPr>
        <sz val="11"/>
        <rFont val="돋움"/>
        <family val="3"/>
        <charset val="129"/>
      </rPr>
      <t>기여하고</t>
    </r>
    <r>
      <rPr>
        <sz val="11"/>
        <rFont val="Verdana"/>
        <family val="2"/>
      </rPr>
      <t xml:space="preserve"> </t>
    </r>
    <r>
      <rPr>
        <sz val="11"/>
        <rFont val="돋움"/>
        <family val="3"/>
        <charset val="129"/>
      </rPr>
      <t>있다</t>
    </r>
    <r>
      <rPr>
        <sz val="11"/>
        <rFont val="Verdana"/>
        <family val="2"/>
      </rPr>
      <t xml:space="preserve">. </t>
    </r>
    <r>
      <rPr>
        <sz val="11"/>
        <rFont val="돋움"/>
        <family val="3"/>
        <charset val="129"/>
      </rPr>
      <t>또한</t>
    </r>
    <r>
      <rPr>
        <sz val="11"/>
        <rFont val="Verdana"/>
        <family val="2"/>
      </rPr>
      <t xml:space="preserve"> RMI</t>
    </r>
    <r>
      <rPr>
        <sz val="11"/>
        <rFont val="돋움"/>
        <family val="3"/>
        <charset val="129"/>
      </rPr>
      <t>는</t>
    </r>
    <r>
      <rPr>
        <sz val="11"/>
        <rFont val="Verdana"/>
        <family val="2"/>
      </rPr>
      <t xml:space="preserve"> </t>
    </r>
    <r>
      <rPr>
        <sz val="11"/>
        <rFont val="돋움"/>
        <family val="3"/>
        <charset val="129"/>
      </rPr>
      <t>분쟁</t>
    </r>
    <r>
      <rPr>
        <sz val="11"/>
        <rFont val="Verdana"/>
        <family val="2"/>
      </rPr>
      <t xml:space="preserve"> </t>
    </r>
    <r>
      <rPr>
        <sz val="11"/>
        <rFont val="돋움"/>
        <family val="3"/>
        <charset val="129"/>
      </rPr>
      <t>물질에</t>
    </r>
    <r>
      <rPr>
        <sz val="11"/>
        <rFont val="Verdana"/>
        <family val="2"/>
      </rPr>
      <t xml:space="preserve"> </t>
    </r>
    <r>
      <rPr>
        <sz val="11"/>
        <rFont val="돋움"/>
        <family val="3"/>
        <charset val="129"/>
      </rPr>
      <t>대한</t>
    </r>
    <r>
      <rPr>
        <sz val="11"/>
        <rFont val="Verdana"/>
        <family val="2"/>
      </rPr>
      <t xml:space="preserve"> </t>
    </r>
    <r>
      <rPr>
        <sz val="11"/>
        <rFont val="돋움"/>
        <family val="3"/>
        <charset val="129"/>
      </rPr>
      <t>정기적인</t>
    </r>
    <r>
      <rPr>
        <sz val="11"/>
        <rFont val="Verdana"/>
        <family val="2"/>
      </rPr>
      <t xml:space="preserve"> </t>
    </r>
    <r>
      <rPr>
        <sz val="11"/>
        <rFont val="돋움"/>
        <family val="3"/>
        <charset val="129"/>
      </rPr>
      <t>워크샵을</t>
    </r>
    <r>
      <rPr>
        <sz val="11"/>
        <rFont val="Verdana"/>
        <family val="2"/>
      </rPr>
      <t xml:space="preserve"> </t>
    </r>
    <r>
      <rPr>
        <sz val="11"/>
        <rFont val="돋움"/>
        <family val="3"/>
        <charset val="129"/>
      </rPr>
      <t>운영하고</t>
    </r>
    <r>
      <rPr>
        <sz val="11"/>
        <rFont val="Verdana"/>
        <family val="2"/>
      </rPr>
      <t xml:space="preserve"> </t>
    </r>
    <r>
      <rPr>
        <sz val="11"/>
        <rFont val="돋움"/>
        <family val="3"/>
        <charset val="129"/>
      </rPr>
      <t>주요</t>
    </r>
    <r>
      <rPr>
        <sz val="11"/>
        <rFont val="Verdana"/>
        <family val="2"/>
      </rPr>
      <t xml:space="preserve"> </t>
    </r>
    <r>
      <rPr>
        <sz val="11"/>
        <rFont val="돋움"/>
        <family val="3"/>
        <charset val="129"/>
      </rPr>
      <t>민간</t>
    </r>
    <r>
      <rPr>
        <sz val="11"/>
        <rFont val="Verdana"/>
        <family val="2"/>
      </rPr>
      <t xml:space="preserve"> </t>
    </r>
    <r>
      <rPr>
        <sz val="11"/>
        <rFont val="돋움"/>
        <family val="3"/>
        <charset val="129"/>
      </rPr>
      <t>사회</t>
    </r>
    <r>
      <rPr>
        <sz val="11"/>
        <rFont val="Verdana"/>
        <family val="2"/>
      </rPr>
      <t xml:space="preserve"> </t>
    </r>
    <r>
      <rPr>
        <sz val="11"/>
        <rFont val="돋움"/>
        <family val="3"/>
        <charset val="129"/>
      </rPr>
      <t>조직과</t>
    </r>
    <r>
      <rPr>
        <sz val="11"/>
        <rFont val="Verdana"/>
        <family val="2"/>
      </rPr>
      <t xml:space="preserve"> </t>
    </r>
    <r>
      <rPr>
        <sz val="11"/>
        <rFont val="돋움"/>
        <family val="3"/>
        <charset val="129"/>
      </rPr>
      <t>정부의</t>
    </r>
    <r>
      <rPr>
        <sz val="11"/>
        <rFont val="Verdana"/>
        <family val="2"/>
      </rPr>
      <t xml:space="preserve"> </t>
    </r>
    <r>
      <rPr>
        <sz val="11"/>
        <rFont val="돋움"/>
        <family val="3"/>
        <charset val="129"/>
      </rPr>
      <t>정책개발과</t>
    </r>
    <r>
      <rPr>
        <sz val="11"/>
        <rFont val="Verdana"/>
        <family val="2"/>
      </rPr>
      <t xml:space="preserve"> </t>
    </r>
    <r>
      <rPr>
        <sz val="11"/>
        <rFont val="돋움"/>
        <family val="3"/>
        <charset val="129"/>
      </rPr>
      <t>토론에</t>
    </r>
    <r>
      <rPr>
        <sz val="11"/>
        <rFont val="Verdana"/>
        <family val="2"/>
      </rPr>
      <t xml:space="preserve"> </t>
    </r>
    <r>
      <rPr>
        <sz val="11"/>
        <rFont val="돋움"/>
        <family val="3"/>
        <charset val="129"/>
      </rPr>
      <t>기여함</t>
    </r>
    <r>
      <rPr>
        <sz val="11"/>
        <rFont val="Verdana"/>
        <family val="2"/>
      </rPr>
      <t xml:space="preserve">. </t>
    </r>
    <r>
      <rPr>
        <sz val="11"/>
        <rFont val="돋움"/>
        <family val="3"/>
        <charset val="129"/>
      </rPr>
      <t>추가</t>
    </r>
    <r>
      <rPr>
        <sz val="11"/>
        <rFont val="Verdana"/>
        <family val="2"/>
      </rPr>
      <t xml:space="preserve"> </t>
    </r>
    <r>
      <rPr>
        <sz val="11"/>
        <rFont val="돋움"/>
        <family val="3"/>
        <charset val="129"/>
      </rPr>
      <t>정보는</t>
    </r>
    <r>
      <rPr>
        <sz val="11"/>
        <rFont val="Verdana"/>
        <family val="2"/>
      </rPr>
      <t xml:space="preserve"> http://www.responsiblemineralsinitiative.org.</t>
    </r>
  </si>
  <si>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(RMAP)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리스트는</t>
    </r>
    <r>
      <rPr>
        <sz val="11"/>
        <rFont val="Verdana"/>
        <family val="2"/>
      </rPr>
      <t xml:space="preserve"> RMAP,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이니셔티브</t>
    </r>
    <r>
      <rPr>
        <sz val="11"/>
        <rFont val="Verdana"/>
        <family val="2"/>
      </rPr>
      <t>(RMI)</t>
    </r>
    <r>
      <rPr>
        <sz val="11"/>
        <rFont val="돋움"/>
        <family val="3"/>
        <charset val="129"/>
      </rPr>
      <t>의</t>
    </r>
    <r>
      <rPr>
        <sz val="11"/>
        <rFont val="Verdana"/>
        <family val="2"/>
      </rPr>
      <t xml:space="preserve"> </t>
    </r>
    <r>
      <rPr>
        <sz val="11"/>
        <rFont val="돋움"/>
        <family val="3"/>
        <charset val="129"/>
      </rPr>
      <t>프로그램</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산업계에서의</t>
    </r>
    <r>
      <rPr>
        <sz val="11"/>
        <rFont val="Verdana"/>
        <family val="2"/>
      </rPr>
      <t xml:space="preserve"> </t>
    </r>
    <r>
      <rPr>
        <sz val="11"/>
        <rFont val="돋움"/>
        <family val="3"/>
        <charset val="129"/>
      </rPr>
      <t>유사</t>
    </r>
    <r>
      <rPr>
        <sz val="11"/>
        <rFont val="Verdana"/>
        <family val="2"/>
      </rPr>
      <t xml:space="preserve"> </t>
    </r>
    <r>
      <rPr>
        <sz val="11"/>
        <rFont val="돋움"/>
        <family val="3"/>
        <charset val="129"/>
      </rPr>
      <t>프로그램</t>
    </r>
    <r>
      <rPr>
        <sz val="11"/>
        <rFont val="Verdana"/>
        <family val="2"/>
      </rPr>
      <t>(</t>
    </r>
    <r>
      <rPr>
        <sz val="11"/>
        <rFont val="돋움"/>
        <family val="3"/>
        <charset val="129"/>
      </rPr>
      <t>예를</t>
    </r>
    <r>
      <rPr>
        <sz val="11"/>
        <rFont val="Verdana"/>
        <family val="2"/>
      </rPr>
      <t xml:space="preserve"> </t>
    </r>
    <r>
      <rPr>
        <sz val="11"/>
        <rFont val="돋움"/>
        <family val="3"/>
        <charset val="129"/>
      </rPr>
      <t>들어</t>
    </r>
    <r>
      <rPr>
        <sz val="11"/>
        <rFont val="Verdana"/>
        <family val="2"/>
      </rPr>
      <t xml:space="preserve"> Responsible Jewellery Council </t>
    </r>
    <r>
      <rPr>
        <sz val="11"/>
        <rFont val="돋움"/>
        <family val="3"/>
        <charset val="129"/>
      </rPr>
      <t>또는</t>
    </r>
    <r>
      <rPr>
        <sz val="11"/>
        <rFont val="Verdana"/>
        <family val="2"/>
      </rPr>
      <t xml:space="preserve"> London Bullion Market Association)</t>
    </r>
    <r>
      <rPr>
        <sz val="11"/>
        <rFont val="돋움"/>
        <family val="3"/>
        <charset val="129"/>
      </rPr>
      <t>을</t>
    </r>
    <r>
      <rPr>
        <sz val="11"/>
        <rFont val="Verdana"/>
        <family val="2"/>
      </rPr>
      <t xml:space="preserve"> </t>
    </r>
    <r>
      <rPr>
        <sz val="11"/>
        <rFont val="돋움"/>
        <family val="3"/>
        <charset val="129"/>
      </rPr>
      <t>통해</t>
    </r>
    <r>
      <rPr>
        <sz val="11"/>
        <rFont val="Verdana"/>
        <family val="2"/>
      </rPr>
      <t xml:space="preserve"> </t>
    </r>
    <r>
      <rPr>
        <sz val="11"/>
        <rFont val="돋움"/>
        <family val="3"/>
        <charset val="129"/>
      </rPr>
      <t>평가되고</t>
    </r>
    <r>
      <rPr>
        <sz val="11"/>
        <rFont val="Verdana"/>
        <family val="2"/>
      </rPr>
      <t xml:space="preserve"> </t>
    </r>
    <r>
      <rPr>
        <sz val="11"/>
        <rFont val="돋움"/>
        <family val="3"/>
        <charset val="129"/>
      </rPr>
      <t>절차를</t>
    </r>
    <r>
      <rPr>
        <sz val="11"/>
        <rFont val="Verdana"/>
        <family val="2"/>
      </rPr>
      <t xml:space="preserve"> </t>
    </r>
    <r>
      <rPr>
        <sz val="11"/>
        <rFont val="돋움"/>
        <family val="3"/>
        <charset val="129"/>
      </rPr>
      <t>준수하는지</t>
    </r>
    <r>
      <rPr>
        <sz val="11"/>
        <rFont val="Verdana"/>
        <family val="2"/>
      </rPr>
      <t xml:space="preserve"> </t>
    </r>
    <r>
      <rPr>
        <sz val="11"/>
        <rFont val="돋움"/>
        <family val="3"/>
        <charset val="129"/>
      </rPr>
      <t>평가된</t>
    </r>
    <r>
      <rPr>
        <sz val="11"/>
        <rFont val="Verdana"/>
        <family val="2"/>
      </rPr>
      <t xml:space="preserve"> </t>
    </r>
    <r>
      <rPr>
        <sz val="11"/>
        <rFont val="돋움"/>
        <family val="3"/>
        <charset val="129"/>
      </rPr>
      <t>제련소와</t>
    </r>
    <r>
      <rPr>
        <sz val="11"/>
        <rFont val="Verdana"/>
        <family val="2"/>
      </rPr>
      <t xml:space="preserve"> </t>
    </r>
    <r>
      <rPr>
        <sz val="11"/>
        <rFont val="돋움"/>
        <family val="3"/>
        <charset val="129"/>
      </rPr>
      <t>정제소의</t>
    </r>
    <r>
      <rPr>
        <sz val="11"/>
        <rFont val="Verdana"/>
        <family val="2"/>
      </rPr>
      <t xml:space="preserve"> </t>
    </r>
    <r>
      <rPr>
        <sz val="11"/>
        <rFont val="돋움"/>
        <family val="3"/>
        <charset val="129"/>
      </rPr>
      <t>공개</t>
    </r>
    <r>
      <rPr>
        <sz val="11"/>
        <rFont val="Verdana"/>
        <family val="2"/>
      </rPr>
      <t xml:space="preserve"> </t>
    </r>
    <r>
      <rPr>
        <sz val="11"/>
        <rFont val="돋움"/>
        <family val="3"/>
        <charset val="129"/>
      </rPr>
      <t>목록입니다</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정제소가</t>
    </r>
    <r>
      <rPr>
        <sz val="11"/>
        <rFont val="Verdana"/>
        <family val="2"/>
      </rPr>
      <t xml:space="preserve"> </t>
    </r>
    <r>
      <rPr>
        <sz val="11"/>
        <rFont val="돋움"/>
        <family val="3"/>
        <charset val="129"/>
      </rPr>
      <t>이</t>
    </r>
    <r>
      <rPr>
        <sz val="11"/>
        <rFont val="Verdana"/>
        <family val="2"/>
      </rPr>
      <t xml:space="preserve"> </t>
    </r>
    <r>
      <rPr>
        <sz val="11"/>
        <rFont val="돋움"/>
        <family val="3"/>
        <charset val="129"/>
      </rPr>
      <t>목록에</t>
    </r>
    <r>
      <rPr>
        <sz val="11"/>
        <rFont val="Verdana"/>
        <family val="2"/>
      </rPr>
      <t xml:space="preserve"> </t>
    </r>
    <r>
      <rPr>
        <sz val="11"/>
        <rFont val="돋움"/>
        <family val="3"/>
        <charset val="129"/>
      </rPr>
      <t>있지</t>
    </r>
    <r>
      <rPr>
        <sz val="11"/>
        <rFont val="Verdana"/>
        <family val="2"/>
      </rPr>
      <t xml:space="preserve"> </t>
    </r>
    <r>
      <rPr>
        <sz val="11"/>
        <rFont val="돋움"/>
        <family val="3"/>
        <charset val="129"/>
      </rPr>
      <t>않다면</t>
    </r>
    <r>
      <rPr>
        <sz val="11"/>
        <rFont val="Verdana"/>
        <family val="2"/>
      </rPr>
      <t xml:space="preserve">, RMAP </t>
    </r>
    <r>
      <rPr>
        <sz val="11"/>
        <rFont val="돋움"/>
        <family val="3"/>
        <charset val="129"/>
      </rPr>
      <t>평가를</t>
    </r>
    <r>
      <rPr>
        <sz val="11"/>
        <rFont val="Verdana"/>
        <family val="2"/>
      </rPr>
      <t xml:space="preserve"> </t>
    </r>
    <r>
      <rPr>
        <sz val="11"/>
        <rFont val="돋움"/>
        <family val="3"/>
        <charset val="129"/>
      </rPr>
      <t>완료하지</t>
    </r>
    <r>
      <rPr>
        <sz val="11"/>
        <rFont val="Verdana"/>
        <family val="2"/>
      </rPr>
      <t xml:space="preserve"> </t>
    </r>
    <r>
      <rPr>
        <sz val="11"/>
        <rFont val="돋움"/>
        <family val="3"/>
        <charset val="129"/>
      </rPr>
      <t>못했거나</t>
    </r>
    <r>
      <rPr>
        <sz val="11"/>
        <rFont val="Verdana"/>
        <family val="2"/>
      </rPr>
      <t xml:space="preserve"> RMAP </t>
    </r>
    <r>
      <rPr>
        <sz val="11"/>
        <rFont val="돋움"/>
        <family val="3"/>
        <charset val="129"/>
      </rPr>
      <t>절차를</t>
    </r>
    <r>
      <rPr>
        <sz val="11"/>
        <rFont val="Verdana"/>
        <family val="2"/>
      </rPr>
      <t xml:space="preserve"> </t>
    </r>
    <r>
      <rPr>
        <sz val="11"/>
        <rFont val="돋움"/>
        <family val="3"/>
        <charset val="129"/>
      </rPr>
      <t>준수하지</t>
    </r>
    <r>
      <rPr>
        <sz val="11"/>
        <rFont val="Verdana"/>
        <family val="2"/>
      </rPr>
      <t xml:space="preserve"> </t>
    </r>
    <r>
      <rPr>
        <sz val="11"/>
        <rFont val="돋움"/>
        <family val="3"/>
        <charset val="129"/>
      </rPr>
      <t>않고</t>
    </r>
    <r>
      <rPr>
        <sz val="11"/>
        <rFont val="Verdana"/>
        <family val="2"/>
      </rPr>
      <t xml:space="preserve"> </t>
    </r>
    <r>
      <rPr>
        <sz val="11"/>
        <rFont val="돋움"/>
        <family val="3"/>
        <charset val="129"/>
      </rPr>
      <t>있다는</t>
    </r>
    <r>
      <rPr>
        <sz val="11"/>
        <rFont val="Verdana"/>
        <family val="2"/>
      </rPr>
      <t xml:space="preserve"> </t>
    </r>
    <r>
      <rPr>
        <sz val="11"/>
        <rFont val="돋움"/>
        <family val="3"/>
        <charset val="129"/>
      </rPr>
      <t>것입니다</t>
    </r>
    <r>
      <rPr>
        <sz val="11"/>
        <rFont val="Verdana"/>
        <family val="2"/>
      </rPr>
      <t>. 
RMAP</t>
    </r>
    <r>
      <rPr>
        <sz val="11"/>
        <rFont val="돋움"/>
        <family val="3"/>
        <charset val="129"/>
      </rPr>
      <t>를</t>
    </r>
    <r>
      <rPr>
        <sz val="11"/>
        <rFont val="Verdana"/>
        <family val="2"/>
      </rPr>
      <t xml:space="preserve"> </t>
    </r>
    <r>
      <rPr>
        <sz val="11"/>
        <rFont val="돋움"/>
        <family val="3"/>
        <charset val="129"/>
      </rPr>
      <t>준수하는</t>
    </r>
    <r>
      <rPr>
        <sz val="11"/>
        <rFont val="Verdana"/>
        <family val="2"/>
      </rPr>
      <t xml:space="preserve"> </t>
    </r>
    <r>
      <rPr>
        <sz val="11"/>
        <rFont val="돋움"/>
        <family val="3"/>
        <charset val="129"/>
      </rPr>
      <t>것으로</t>
    </r>
    <r>
      <rPr>
        <sz val="11"/>
        <rFont val="Verdana"/>
        <family val="2"/>
      </rPr>
      <t xml:space="preserve"> </t>
    </r>
    <r>
      <rPr>
        <sz val="11"/>
        <rFont val="돋움"/>
        <family val="3"/>
        <charset val="129"/>
      </rPr>
      <t>확인된</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및</t>
    </r>
    <r>
      <rPr>
        <sz val="11"/>
        <rFont val="Verdana"/>
        <family val="2"/>
      </rPr>
      <t xml:space="preserve"> </t>
    </r>
    <r>
      <rPr>
        <sz val="11"/>
        <rFont val="돋움"/>
        <family val="3"/>
        <charset val="129"/>
      </rPr>
      <t>정제소</t>
    </r>
    <r>
      <rPr>
        <sz val="11"/>
        <rFont val="Verdana"/>
        <family val="2"/>
      </rPr>
      <t xml:space="preserve"> </t>
    </r>
    <r>
      <rPr>
        <sz val="11"/>
        <rFont val="돋움"/>
        <family val="3"/>
        <charset val="129"/>
      </rPr>
      <t>목록은</t>
    </r>
    <r>
      <rPr>
        <sz val="11"/>
        <rFont val="Verdana"/>
        <family val="2"/>
      </rPr>
      <t xml:space="preserve"> www.responsiblemineralsinitiative.org</t>
    </r>
    <r>
      <rPr>
        <sz val="11"/>
        <rFont val="돋움"/>
        <family val="3"/>
        <charset val="129"/>
      </rPr>
      <t>에서</t>
    </r>
    <r>
      <rPr>
        <sz val="11"/>
        <rFont val="Verdana"/>
        <family val="2"/>
      </rPr>
      <t xml:space="preserve"> </t>
    </r>
    <r>
      <rPr>
        <sz val="11"/>
        <rFont val="돋움"/>
        <family val="3"/>
        <charset val="129"/>
      </rPr>
      <t>찾을</t>
    </r>
    <r>
      <rPr>
        <sz val="11"/>
        <rFont val="Verdana"/>
        <family val="2"/>
      </rPr>
      <t xml:space="preserve"> </t>
    </r>
    <r>
      <rPr>
        <sz val="11"/>
        <rFont val="돋움"/>
        <family val="3"/>
        <charset val="129"/>
      </rPr>
      <t>수</t>
    </r>
    <r>
      <rPr>
        <sz val="11"/>
        <rFont val="Verdana"/>
        <family val="2"/>
      </rPr>
      <t xml:space="preserve"> </t>
    </r>
    <r>
      <rPr>
        <sz val="11"/>
        <rFont val="돋움"/>
        <family val="3"/>
        <charset val="129"/>
      </rPr>
      <t>있습니다</t>
    </r>
    <r>
      <rPr>
        <sz val="11"/>
        <rFont val="Verdana"/>
        <family val="2"/>
      </rPr>
      <t xml:space="preserve">. </t>
    </r>
  </si>
  <si>
    <r>
      <rPr>
        <sz val="11"/>
        <rFont val="돋움"/>
        <family val="3"/>
        <charset val="129"/>
      </rPr>
      <t>공급망의</t>
    </r>
    <r>
      <rPr>
        <sz val="11"/>
        <rFont val="Verdana"/>
        <family val="2"/>
      </rPr>
      <t xml:space="preserve"> </t>
    </r>
    <r>
      <rPr>
        <sz val="11"/>
        <rFont val="돋움"/>
        <family val="3"/>
        <charset val="129"/>
      </rPr>
      <t>구성원에</t>
    </r>
    <r>
      <rPr>
        <sz val="11"/>
        <rFont val="Verdana"/>
        <family val="2"/>
      </rPr>
      <t xml:space="preserve"> </t>
    </r>
    <r>
      <rPr>
        <sz val="11"/>
        <rFont val="돋움"/>
        <family val="3"/>
        <charset val="129"/>
      </rPr>
      <t>의해</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정제소로</t>
    </r>
    <r>
      <rPr>
        <sz val="11"/>
        <rFont val="Verdana"/>
        <family val="2"/>
      </rPr>
      <t xml:space="preserve"> </t>
    </r>
    <r>
      <rPr>
        <sz val="11"/>
        <rFont val="돋움"/>
        <family val="3"/>
        <charset val="129"/>
      </rPr>
      <t>보고된</t>
    </r>
    <r>
      <rPr>
        <sz val="11"/>
        <rFont val="Verdana"/>
        <family val="2"/>
      </rPr>
      <t xml:space="preserve"> </t>
    </r>
    <r>
      <rPr>
        <sz val="11"/>
        <rFont val="돋움"/>
        <family val="3"/>
        <charset val="129"/>
      </rPr>
      <t>회사에</t>
    </r>
    <r>
      <rPr>
        <sz val="11"/>
        <rFont val="Verdana"/>
        <family val="2"/>
      </rPr>
      <t xml:space="preserve"> RMI</t>
    </r>
    <r>
      <rPr>
        <sz val="11"/>
        <rFont val="돋움"/>
        <family val="3"/>
        <charset val="129"/>
      </rPr>
      <t>가</t>
    </r>
    <r>
      <rPr>
        <sz val="11"/>
        <rFont val="Verdana"/>
        <family val="2"/>
      </rPr>
      <t xml:space="preserve"> </t>
    </r>
    <r>
      <rPr>
        <sz val="11"/>
        <rFont val="돋움"/>
        <family val="3"/>
        <charset val="129"/>
      </rPr>
      <t>부여한</t>
    </r>
    <r>
      <rPr>
        <sz val="11"/>
        <rFont val="Verdana"/>
        <family val="2"/>
      </rPr>
      <t xml:space="preserve"> </t>
    </r>
    <r>
      <rPr>
        <sz val="11"/>
        <rFont val="돋움"/>
        <family val="3"/>
        <charset val="129"/>
      </rPr>
      <t>독자</t>
    </r>
    <r>
      <rPr>
        <sz val="11"/>
        <rFont val="Verdana"/>
        <family val="2"/>
      </rPr>
      <t xml:space="preserve"> ID </t>
    </r>
    <r>
      <rPr>
        <sz val="11"/>
        <rFont val="돋움"/>
        <family val="3"/>
        <charset val="129"/>
      </rPr>
      <t>번호</t>
    </r>
    <r>
      <rPr>
        <sz val="11"/>
        <rFont val="Verdana"/>
        <family val="2"/>
      </rPr>
      <t xml:space="preserve">. RMAP </t>
    </r>
    <r>
      <rPr>
        <sz val="11"/>
        <rFont val="돋움"/>
        <family val="3"/>
        <charset val="129"/>
      </rPr>
      <t>감사</t>
    </r>
    <r>
      <rPr>
        <sz val="11"/>
        <rFont val="Verdana"/>
        <family val="2"/>
      </rPr>
      <t xml:space="preserve"> </t>
    </r>
    <r>
      <rPr>
        <sz val="11"/>
        <rFont val="돋움"/>
        <family val="3"/>
        <charset val="129"/>
      </rPr>
      <t>절차에</t>
    </r>
    <r>
      <rPr>
        <sz val="11"/>
        <rFont val="Verdana"/>
        <family val="2"/>
      </rPr>
      <t xml:space="preserve"> </t>
    </r>
    <r>
      <rPr>
        <sz val="11"/>
        <rFont val="돋움"/>
        <family val="3"/>
        <charset val="129"/>
      </rPr>
      <t>정의된</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또는</t>
    </r>
    <r>
      <rPr>
        <sz val="11"/>
        <rFont val="Verdana"/>
        <family val="2"/>
      </rPr>
      <t xml:space="preserve"> </t>
    </r>
    <r>
      <rPr>
        <sz val="11"/>
        <rFont val="돋움"/>
        <family val="3"/>
        <charset val="129"/>
      </rPr>
      <t>정제소의</t>
    </r>
    <r>
      <rPr>
        <sz val="11"/>
        <rFont val="Verdana"/>
        <family val="2"/>
      </rPr>
      <t xml:space="preserve"> </t>
    </r>
    <r>
      <rPr>
        <sz val="11"/>
        <rFont val="돋움"/>
        <family val="3"/>
        <charset val="129"/>
      </rPr>
      <t>성격에</t>
    </r>
    <r>
      <rPr>
        <sz val="11"/>
        <rFont val="Verdana"/>
        <family val="2"/>
      </rPr>
      <t xml:space="preserve"> </t>
    </r>
    <r>
      <rPr>
        <sz val="11"/>
        <rFont val="돋움"/>
        <family val="3"/>
        <charset val="129"/>
      </rPr>
      <t>부합하는</t>
    </r>
    <r>
      <rPr>
        <sz val="11"/>
        <rFont val="Verdana"/>
        <family val="2"/>
      </rPr>
      <t xml:space="preserve"> </t>
    </r>
    <r>
      <rPr>
        <sz val="11"/>
        <rFont val="돋움"/>
        <family val="3"/>
        <charset val="129"/>
      </rPr>
      <t>것으로</t>
    </r>
    <r>
      <rPr>
        <sz val="11"/>
        <rFont val="Verdana"/>
        <family val="2"/>
      </rPr>
      <t xml:space="preserve"> </t>
    </r>
    <r>
      <rPr>
        <sz val="11"/>
        <rFont val="돋움"/>
        <family val="3"/>
        <charset val="129"/>
      </rPr>
      <t>증명되는</t>
    </r>
    <r>
      <rPr>
        <sz val="11"/>
        <rFont val="Verdana"/>
        <family val="2"/>
      </rPr>
      <t xml:space="preserve"> </t>
    </r>
    <r>
      <rPr>
        <sz val="11"/>
        <rFont val="돋움"/>
        <family val="3"/>
        <charset val="129"/>
      </rPr>
      <t>것과</t>
    </r>
    <r>
      <rPr>
        <sz val="11"/>
        <rFont val="Verdana"/>
        <family val="2"/>
      </rPr>
      <t xml:space="preserve"> </t>
    </r>
    <r>
      <rPr>
        <sz val="11"/>
        <rFont val="돋움"/>
        <family val="3"/>
        <charset val="129"/>
      </rPr>
      <t>무관함</t>
    </r>
    <r>
      <rPr>
        <sz val="11"/>
        <rFont val="Verdana"/>
        <family val="2"/>
      </rPr>
      <t>.</t>
    </r>
  </si>
  <si>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phoneticPr fontId="28"/>
  </si>
  <si>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리스트</t>
    </r>
    <r>
      <rPr>
        <sz val="11"/>
        <rFont val="Verdana"/>
        <family val="2"/>
      </rPr>
      <t xml:space="preserve"> </t>
    </r>
    <r>
      <rPr>
        <sz val="11"/>
        <rFont val="돋움"/>
        <family val="3"/>
        <charset val="129"/>
      </rPr>
      <t>링크</t>
    </r>
  </si>
  <si>
    <r>
      <rPr>
        <sz val="11"/>
        <rFont val="돋움"/>
        <family val="3"/>
        <charset val="129"/>
      </rPr>
      <t>신고</t>
    </r>
    <r>
      <rPr>
        <sz val="11"/>
        <rFont val="Verdana"/>
        <family val="2"/>
      </rPr>
      <t xml:space="preserve">(Declaration) </t>
    </r>
    <r>
      <rPr>
        <sz val="11"/>
        <rFont val="돋움"/>
        <family val="3"/>
        <charset val="129"/>
      </rPr>
      <t>탭의</t>
    </r>
    <r>
      <rPr>
        <sz val="11"/>
        <rFont val="Verdana"/>
        <family val="2"/>
      </rPr>
      <t xml:space="preserve"> D75 </t>
    </r>
    <r>
      <rPr>
        <sz val="11"/>
        <rFont val="돋움"/>
        <family val="3"/>
        <charset val="129"/>
      </rPr>
      <t>셀에</t>
    </r>
    <r>
      <rPr>
        <sz val="11"/>
        <rFont val="Verdana"/>
        <family val="2"/>
      </rPr>
      <t xml:space="preserve"> </t>
    </r>
    <r>
      <rPr>
        <sz val="11"/>
        <rFont val="돋움"/>
        <family val="3"/>
        <charset val="129"/>
      </rPr>
      <t>책임</t>
    </r>
    <r>
      <rPr>
        <sz val="11"/>
        <rFont val="Verdana"/>
        <family val="2"/>
      </rPr>
      <t xml:space="preserve"> </t>
    </r>
    <r>
      <rPr>
        <sz val="11"/>
        <rFont val="돋움"/>
        <family val="3"/>
        <charset val="129"/>
      </rPr>
      <t>있는</t>
    </r>
    <r>
      <rPr>
        <sz val="11"/>
        <rFont val="Verdana"/>
        <family val="2"/>
      </rPr>
      <t xml:space="preserve"> </t>
    </r>
    <r>
      <rPr>
        <sz val="11"/>
        <rFont val="돋움"/>
        <family val="3"/>
        <charset val="129"/>
      </rPr>
      <t>광물</t>
    </r>
    <r>
      <rPr>
        <sz val="11"/>
        <rFont val="Verdana"/>
        <family val="2"/>
      </rPr>
      <t xml:space="preserve"> </t>
    </r>
    <r>
      <rPr>
        <sz val="11"/>
        <rFont val="돋움"/>
        <family val="3"/>
        <charset val="129"/>
      </rPr>
      <t>보증</t>
    </r>
    <r>
      <rPr>
        <sz val="11"/>
        <rFont val="Verdana"/>
        <family val="2"/>
      </rPr>
      <t xml:space="preserve"> </t>
    </r>
    <r>
      <rPr>
        <sz val="11"/>
        <rFont val="돋움"/>
        <family val="3"/>
        <charset val="129"/>
      </rPr>
      <t>프로세스</t>
    </r>
    <r>
      <rPr>
        <sz val="11"/>
        <rFont val="Verdana"/>
        <family val="2"/>
      </rPr>
      <t xml:space="preserve"> </t>
    </r>
    <r>
      <rPr>
        <sz val="11"/>
        <rFont val="돋움"/>
        <family val="3"/>
        <charset val="129"/>
      </rPr>
      <t>준수</t>
    </r>
    <r>
      <rPr>
        <sz val="11"/>
        <rFont val="Verdana"/>
        <family val="2"/>
      </rPr>
      <t xml:space="preserve"> </t>
    </r>
    <r>
      <rPr>
        <sz val="11"/>
        <rFont val="돋움"/>
        <family val="3"/>
        <charset val="129"/>
      </rPr>
      <t>제련소</t>
    </r>
    <r>
      <rPr>
        <sz val="11"/>
        <rFont val="Verdana"/>
        <family val="2"/>
      </rPr>
      <t xml:space="preserve"> </t>
    </r>
    <r>
      <rPr>
        <sz val="11"/>
        <rFont val="돋움"/>
        <family val="3"/>
        <charset val="129"/>
      </rPr>
      <t>목록을</t>
    </r>
    <r>
      <rPr>
        <sz val="11"/>
        <rFont val="Verdana"/>
        <family val="2"/>
      </rPr>
      <t xml:space="preserve"> </t>
    </r>
    <r>
      <rPr>
        <sz val="11"/>
        <rFont val="돋움"/>
        <family val="3"/>
        <charset val="129"/>
      </rPr>
      <t>사용해</t>
    </r>
    <r>
      <rPr>
        <sz val="11"/>
        <rFont val="Verdana"/>
        <family val="2"/>
      </rPr>
      <t xml:space="preserve"> </t>
    </r>
    <r>
      <rPr>
        <sz val="11"/>
        <rFont val="돋움"/>
        <family val="3"/>
        <charset val="129"/>
      </rPr>
      <t>콩고공화국</t>
    </r>
    <r>
      <rPr>
        <sz val="11"/>
        <rFont val="Verdana"/>
        <family val="2"/>
      </rPr>
      <t xml:space="preserve"> </t>
    </r>
    <r>
      <rPr>
        <sz val="11"/>
        <rFont val="돋움"/>
        <family val="3"/>
        <charset val="129"/>
      </rPr>
      <t>분쟁으로부터</t>
    </r>
    <r>
      <rPr>
        <sz val="11"/>
        <rFont val="Verdana"/>
        <family val="2"/>
      </rPr>
      <t xml:space="preserve"> </t>
    </r>
    <r>
      <rPr>
        <sz val="11"/>
        <rFont val="돋움"/>
        <family val="3"/>
        <charset val="129"/>
      </rPr>
      <t>자유롭다고</t>
    </r>
    <r>
      <rPr>
        <sz val="11"/>
        <rFont val="Verdana"/>
        <family val="2"/>
      </rPr>
      <t xml:space="preserve"> </t>
    </r>
    <r>
      <rPr>
        <sz val="11"/>
        <rFont val="돋움"/>
        <family val="3"/>
        <charset val="129"/>
      </rPr>
      <t>확인된</t>
    </r>
    <r>
      <rPr>
        <sz val="11"/>
        <rFont val="Verdana"/>
        <family val="2"/>
      </rPr>
      <t xml:space="preserve"> </t>
    </r>
    <r>
      <rPr>
        <sz val="11"/>
        <rFont val="돋움"/>
        <family val="3"/>
        <charset val="129"/>
      </rPr>
      <t>제련소에서</t>
    </r>
    <r>
      <rPr>
        <sz val="11"/>
        <rFont val="Verdana"/>
        <family val="2"/>
      </rPr>
      <t xml:space="preserve"> </t>
    </r>
    <r>
      <rPr>
        <sz val="11"/>
        <rFont val="돋움"/>
        <family val="3"/>
        <charset val="129"/>
      </rPr>
      <t>귀사의</t>
    </r>
    <r>
      <rPr>
        <sz val="11"/>
        <rFont val="Verdana"/>
        <family val="2"/>
      </rPr>
      <t xml:space="preserve"> </t>
    </r>
    <r>
      <rPr>
        <sz val="11"/>
        <rFont val="돋움"/>
        <family val="3"/>
        <charset val="129"/>
      </rPr>
      <t>직접</t>
    </r>
    <r>
      <rPr>
        <sz val="11"/>
        <rFont val="Verdana"/>
        <family val="2"/>
      </rPr>
      <t xml:space="preserve"> </t>
    </r>
    <r>
      <rPr>
        <sz val="11"/>
        <rFont val="돋움"/>
        <family val="3"/>
        <charset val="129"/>
      </rPr>
      <t>공급업체가</t>
    </r>
    <r>
      <rPr>
        <sz val="11"/>
        <rFont val="Verdana"/>
        <family val="2"/>
      </rPr>
      <t xml:space="preserve"> </t>
    </r>
    <r>
      <rPr>
        <sz val="11"/>
        <rFont val="돋움"/>
        <family val="3"/>
        <charset val="129"/>
      </rPr>
      <t>광물을</t>
    </r>
    <r>
      <rPr>
        <sz val="11"/>
        <rFont val="Verdana"/>
        <family val="2"/>
      </rPr>
      <t xml:space="preserve"> </t>
    </r>
    <r>
      <rPr>
        <sz val="11"/>
        <rFont val="돋움"/>
        <family val="3"/>
        <charset val="129"/>
      </rPr>
      <t>구매하도록</t>
    </r>
    <r>
      <rPr>
        <sz val="11"/>
        <rFont val="Verdana"/>
        <family val="2"/>
      </rPr>
      <t xml:space="preserve"> </t>
    </r>
    <r>
      <rPr>
        <sz val="11"/>
        <rFont val="돋움"/>
        <family val="3"/>
        <charset val="129"/>
      </rPr>
      <t>귀사에서</t>
    </r>
    <r>
      <rPr>
        <sz val="11"/>
        <rFont val="Verdana"/>
        <family val="2"/>
      </rPr>
      <t xml:space="preserve"> </t>
    </r>
    <r>
      <rPr>
        <sz val="11"/>
        <rFont val="돋움"/>
        <family val="3"/>
        <charset val="129"/>
      </rPr>
      <t>요구하는지</t>
    </r>
    <r>
      <rPr>
        <sz val="11"/>
        <rFont val="Verdana"/>
        <family val="2"/>
      </rPr>
      <t xml:space="preserve"> </t>
    </r>
    <r>
      <rPr>
        <sz val="11"/>
        <rFont val="돋움"/>
        <family val="3"/>
        <charset val="129"/>
      </rPr>
      <t>여부를</t>
    </r>
    <r>
      <rPr>
        <sz val="11"/>
        <rFont val="Verdana"/>
        <family val="2"/>
      </rPr>
      <t xml:space="preserve"> </t>
    </r>
    <r>
      <rPr>
        <sz val="11"/>
        <rFont val="돋움"/>
        <family val="3"/>
        <charset val="129"/>
      </rPr>
      <t>답변하십시오</t>
    </r>
    <r>
      <rPr>
        <sz val="11"/>
        <rFont val="Verdana"/>
        <family val="2"/>
      </rPr>
      <t xml:space="preserve">. </t>
    </r>
  </si>
  <si>
    <r>
      <rPr>
        <sz val="11"/>
        <rFont val="ＭＳ Ｐゴシック"/>
        <family val="3"/>
        <charset val="128"/>
      </rPr>
      <t>日本語</t>
    </r>
    <r>
      <rPr>
        <sz val="11"/>
        <rFont val="Verdana"/>
        <family val="2"/>
      </rPr>
      <t xml:space="preserve"> Japanese</t>
    </r>
  </si>
  <si>
    <r>
      <rPr>
        <sz val="11"/>
        <rFont val="ＭＳ Ｐゴシック"/>
        <family val="3"/>
        <charset val="128"/>
      </rPr>
      <t>始めに</t>
    </r>
  </si>
  <si>
    <r>
      <rPr>
        <sz val="11"/>
        <rFont val="ＭＳ Ｐゴシック"/>
        <family val="3"/>
        <charset val="128"/>
      </rPr>
      <t>会社情報の記入（</t>
    </r>
    <r>
      <rPr>
        <sz val="11"/>
        <rFont val="Verdana"/>
        <family val="2"/>
      </rPr>
      <t>8</t>
    </r>
    <r>
      <rPr>
        <sz val="11"/>
        <rFont val="ＭＳ Ｐゴシック"/>
        <family val="3"/>
        <charset val="128"/>
      </rPr>
      <t>～</t>
    </r>
    <r>
      <rPr>
        <sz val="11"/>
        <rFont val="Verdana"/>
        <family val="2"/>
      </rPr>
      <t>22</t>
    </r>
    <r>
      <rPr>
        <sz val="11"/>
        <rFont val="ＭＳ Ｐゴシック"/>
        <family val="3"/>
        <charset val="128"/>
      </rPr>
      <t>行）に関する解説。回答は英語</t>
    </r>
    <r>
      <rPr>
        <sz val="11"/>
        <rFont val="Verdana"/>
        <family val="2"/>
      </rPr>
      <t>(</t>
    </r>
    <r>
      <rPr>
        <sz val="11"/>
        <rFont val="ＭＳ Ｐゴシック"/>
        <family val="3"/>
        <charset val="128"/>
      </rPr>
      <t>半角</t>
    </r>
    <r>
      <rPr>
        <sz val="11"/>
        <rFont val="Verdana"/>
        <family val="2"/>
      </rPr>
      <t>)</t>
    </r>
    <r>
      <rPr>
        <sz val="11"/>
        <rFont val="ＭＳ Ｐゴシック"/>
        <family val="3"/>
        <charset val="128"/>
      </rPr>
      <t>で入力してください。</t>
    </r>
  </si>
  <si>
    <r>
      <t xml:space="preserve">    </t>
    </r>
    <r>
      <rPr>
        <sz val="11"/>
        <rFont val="ＭＳ Ｐゴシック"/>
        <family val="3"/>
        <charset val="128"/>
      </rPr>
      <t>注：</t>
    </r>
    <r>
      <rPr>
        <sz val="11"/>
        <rFont val="Verdana"/>
        <family val="2"/>
      </rPr>
      <t>(*)</t>
    </r>
    <r>
      <rPr>
        <sz val="11"/>
        <rFont val="ＭＳ Ｐゴシック"/>
        <family val="3"/>
        <charset val="128"/>
      </rPr>
      <t>のある欄は回答必須項目です。</t>
    </r>
  </si>
  <si>
    <r>
      <t xml:space="preserve">1. </t>
    </r>
    <r>
      <rPr>
        <sz val="11"/>
        <rFont val="ＭＳ Ｐゴシック"/>
        <family val="3"/>
        <charset val="128"/>
      </rPr>
      <t>貴社の正式名称を記入してください。省略形は使わないでください。このフィールドでは、他の社名や</t>
    </r>
    <r>
      <rPr>
        <sz val="11"/>
        <rFont val="Verdana"/>
        <family val="2"/>
      </rPr>
      <t>DBA</t>
    </r>
    <r>
      <rPr>
        <sz val="11"/>
        <rFont val="ＭＳ Ｐゴシック"/>
        <family val="3"/>
        <charset val="128"/>
      </rPr>
      <t>などを追加することができます。</t>
    </r>
  </si>
  <si>
    <r>
      <t xml:space="preserve">3.  </t>
    </r>
    <r>
      <rPr>
        <sz val="11"/>
        <rFont val="ＭＳ Ｐゴシック"/>
        <family val="3"/>
        <charset val="128"/>
      </rPr>
      <t>貴社固有の識別番号又はコードを記入してください（</t>
    </r>
    <r>
      <rPr>
        <sz val="11"/>
        <rFont val="Verdana"/>
        <family val="2"/>
      </rPr>
      <t>DUNS</t>
    </r>
    <r>
      <rPr>
        <sz val="11"/>
        <rFont val="ＭＳ Ｐゴシック"/>
        <family val="3"/>
        <charset val="128"/>
      </rPr>
      <t>ナンバー、</t>
    </r>
    <r>
      <rPr>
        <sz val="11"/>
        <rFont val="Verdana"/>
        <family val="2"/>
      </rPr>
      <t>VAT</t>
    </r>
    <r>
      <rPr>
        <sz val="11"/>
        <rFont val="ＭＳ Ｐゴシック"/>
        <family val="3"/>
        <charset val="128"/>
      </rPr>
      <t>ナンバー、顧客固有番号等）。</t>
    </r>
  </si>
  <si>
    <r>
      <t xml:space="preserve">4. </t>
    </r>
    <r>
      <rPr>
        <sz val="11"/>
        <rFont val="ＭＳ Ｐゴシック"/>
        <family val="3"/>
        <charset val="128"/>
      </rPr>
      <t>固有の識別番号又はコードの発行元を記入してください（「</t>
    </r>
    <r>
      <rPr>
        <sz val="11"/>
        <rFont val="Verdana"/>
        <family val="2"/>
      </rPr>
      <t>DUNS</t>
    </r>
    <r>
      <rPr>
        <sz val="11"/>
        <rFont val="ＭＳ Ｐゴシック"/>
        <family val="3"/>
        <charset val="128"/>
      </rPr>
      <t>」「</t>
    </r>
    <r>
      <rPr>
        <sz val="11"/>
        <rFont val="Verdana"/>
        <family val="2"/>
      </rPr>
      <t>VAT</t>
    </r>
    <r>
      <rPr>
        <sz val="11"/>
        <rFont val="ＭＳ Ｐゴシック"/>
        <family val="3"/>
        <charset val="128"/>
      </rPr>
      <t>」「顧客」等）。</t>
    </r>
  </si>
  <si>
    <r>
      <t xml:space="preserve">5. </t>
    </r>
    <r>
      <rPr>
        <sz val="11"/>
        <rFont val="ＭＳ Ｐゴシック"/>
        <family val="3"/>
        <charset val="128"/>
      </rPr>
      <t>貴社の住所を省略せずに記入してください（番地、市、州</t>
    </r>
    <r>
      <rPr>
        <sz val="11"/>
        <rFont val="Verdana"/>
        <family val="2"/>
      </rPr>
      <t>/</t>
    </r>
    <r>
      <rPr>
        <sz val="11"/>
        <rFont val="ＭＳ Ｐゴシック"/>
        <family val="3"/>
        <charset val="128"/>
      </rPr>
      <t>都道府県、国、郵便番号）</t>
    </r>
    <r>
      <rPr>
        <sz val="11"/>
        <rFont val="Verdana"/>
        <family val="2"/>
      </rPr>
      <t xml:space="preserve"> </t>
    </r>
    <r>
      <rPr>
        <sz val="11"/>
        <rFont val="ＭＳ Ｐゴシック"/>
        <family val="3"/>
        <charset val="128"/>
      </rPr>
      <t>。この欄は任意です。</t>
    </r>
  </si>
  <si>
    <r>
      <t xml:space="preserve">6. </t>
    </r>
    <r>
      <rPr>
        <sz val="11"/>
        <rFont val="ＭＳ Ｐゴシック"/>
        <family val="3"/>
        <charset val="128"/>
      </rPr>
      <t>このテンプレートの回答データの内容に関して連絡先となる担当者の名前を記入してください。この欄は必須です。</t>
    </r>
  </si>
  <si>
    <r>
      <t>7.</t>
    </r>
    <r>
      <rPr>
        <sz val="11"/>
        <rFont val="ＭＳ Ｐゴシック"/>
        <family val="3"/>
        <charset val="128"/>
      </rPr>
      <t>連絡先の電子メール・アドレスを記入してください。電子メールが利用不可能な場合、「利用不可」又は</t>
    </r>
    <r>
      <rPr>
        <sz val="11"/>
        <rFont val="Verdana"/>
        <family val="2"/>
      </rPr>
      <t>n/a</t>
    </r>
    <r>
      <rPr>
        <sz val="11"/>
        <rFont val="ＭＳ Ｐゴシック"/>
        <family val="3"/>
        <charset val="128"/>
      </rPr>
      <t>としてください。空欄のままにするとフォームの実行時にエラーが発生する可能性があるため記入してください。この欄は必須です。</t>
    </r>
  </si>
  <si>
    <r>
      <t xml:space="preserve">8. </t>
    </r>
    <r>
      <rPr>
        <sz val="11"/>
        <rFont val="ＭＳ Ｐゴシック"/>
        <family val="3"/>
        <charset val="128"/>
      </rPr>
      <t>連絡先電話番号を記入してください。この欄は必須です。</t>
    </r>
  </si>
  <si>
    <r>
      <t>9.</t>
    </r>
    <r>
      <rPr>
        <sz val="11"/>
        <rFont val="ＭＳ Ｐゴシック"/>
        <family val="3"/>
        <charset val="128"/>
      </rPr>
      <t>申告内容の回答責任者の名前を記入してください。連絡先と異なる人でもかまいません。「同上」又は同様の表記は避けてください。この欄は必須です。</t>
    </r>
  </si>
  <si>
    <r>
      <t xml:space="preserve">10. </t>
    </r>
    <r>
      <rPr>
        <sz val="11"/>
        <rFont val="ＭＳ Ｐゴシック"/>
        <family val="3"/>
        <charset val="128"/>
      </rPr>
      <t>回答責任者の役職を記入してください。この欄は任意です。</t>
    </r>
  </si>
  <si>
    <r>
      <t>11.</t>
    </r>
    <r>
      <rPr>
        <sz val="11"/>
        <rFont val="ＭＳ Ｐゴシック"/>
        <family val="3"/>
        <charset val="128"/>
      </rPr>
      <t>回答責任者の電子メール・アドレスを記入してください。電子メールが不可能な場合、「利用不可」又は</t>
    </r>
    <r>
      <rPr>
        <sz val="11"/>
        <rFont val="Verdana"/>
        <family val="2"/>
      </rPr>
      <t>n/a</t>
    </r>
    <r>
      <rPr>
        <sz val="11"/>
        <rFont val="ＭＳ Ｐゴシック"/>
        <family val="3"/>
        <charset val="128"/>
      </rPr>
      <t>としてください。空欄のままにするとフォームの実行時にエラーが発生する可能性があるため記入してください。この欄は必須です。</t>
    </r>
  </si>
  <si>
    <r>
      <t xml:space="preserve">12. </t>
    </r>
    <r>
      <rPr>
        <sz val="11"/>
        <rFont val="ＭＳ Ｐゴシック"/>
        <family val="3"/>
        <charset val="128"/>
      </rPr>
      <t>回答責任者の電話番号を記入してください。この欄は必須です。</t>
    </r>
  </si>
  <si>
    <r>
      <t xml:space="preserve">13. </t>
    </r>
    <r>
      <rPr>
        <sz val="11"/>
        <rFont val="ＭＳ Ｐゴシック"/>
        <family val="3"/>
        <charset val="128"/>
      </rPr>
      <t>このテンプレートの作成日を</t>
    </r>
    <r>
      <rPr>
        <sz val="11"/>
        <rFont val="Verdana"/>
        <family val="2"/>
      </rPr>
      <t>DD-MMM-YYYY</t>
    </r>
    <r>
      <rPr>
        <sz val="11"/>
        <rFont val="ＭＳ Ｐゴシック"/>
        <family val="3"/>
        <charset val="128"/>
      </rPr>
      <t>（例</t>
    </r>
    <r>
      <rPr>
        <sz val="11"/>
        <rFont val="Verdana"/>
        <family val="2"/>
      </rPr>
      <t>: 01-JAN-2012</t>
    </r>
    <r>
      <rPr>
        <sz val="11"/>
        <rFont val="ＭＳ Ｐゴシック"/>
        <family val="3"/>
        <charset val="128"/>
      </rPr>
      <t>）の形式で記入してください。この欄は必須です。</t>
    </r>
  </si>
  <si>
    <r>
      <t xml:space="preserve">14. </t>
    </r>
    <r>
      <rPr>
        <sz val="11"/>
        <rFont val="ＭＳ Ｐゴシック"/>
        <family val="3"/>
        <charset val="128"/>
      </rPr>
      <t>例えば、ファイル名を「会社名</t>
    </r>
    <r>
      <rPr>
        <sz val="11"/>
        <rFont val="Verdana"/>
        <family val="2"/>
      </rPr>
      <t>-</t>
    </r>
    <r>
      <rPr>
        <sz val="11"/>
        <rFont val="ＭＳ Ｐゴシック"/>
        <family val="3"/>
        <charset val="128"/>
      </rPr>
      <t>日付</t>
    </r>
    <r>
      <rPr>
        <sz val="11"/>
        <rFont val="Verdana"/>
        <family val="2"/>
      </rPr>
      <t>.xls</t>
    </r>
    <r>
      <rPr>
        <sz val="11"/>
        <rFont val="ＭＳ Ｐゴシック"/>
        <family val="3"/>
        <charset val="128"/>
      </rPr>
      <t>」として保存します（日付は</t>
    </r>
    <r>
      <rPr>
        <sz val="11"/>
        <rFont val="Verdana"/>
        <family val="2"/>
      </rPr>
      <t>YYYY-MM-DD</t>
    </r>
    <r>
      <rPr>
        <sz val="11"/>
        <rFont val="ＭＳ Ｐゴシック"/>
        <family val="3"/>
        <charset val="128"/>
      </rPr>
      <t>で記述）。</t>
    </r>
  </si>
  <si>
    <r>
      <t>7</t>
    </r>
    <r>
      <rPr>
        <sz val="11"/>
        <rFont val="ＭＳ Ｐゴシック"/>
        <family val="3"/>
        <charset val="128"/>
      </rPr>
      <t>つのデューデリジェンスに関する質問（</t>
    </r>
    <r>
      <rPr>
        <sz val="11"/>
        <rFont val="Verdana"/>
        <family val="2"/>
      </rPr>
      <t>24</t>
    </r>
    <r>
      <rPr>
        <sz val="11"/>
        <rFont val="ＭＳ Ｐゴシック"/>
        <family val="3"/>
        <charset val="128"/>
      </rPr>
      <t>～</t>
    </r>
    <r>
      <rPr>
        <sz val="11"/>
        <rFont val="Verdana"/>
        <family val="2"/>
      </rPr>
      <t>65</t>
    </r>
    <r>
      <rPr>
        <sz val="11"/>
        <rFont val="ＭＳ Ｐゴシック"/>
        <family val="3"/>
        <charset val="128"/>
      </rPr>
      <t>行）に対する解説。
回答は英語（半角）で入力してください。</t>
    </r>
  </si>
  <si>
    <r>
      <rPr>
        <sz val="11"/>
        <rFont val="ＭＳ Ｐゴシック"/>
        <family val="3"/>
        <charset val="128"/>
      </rPr>
      <t>「</t>
    </r>
    <r>
      <rPr>
        <sz val="11"/>
        <rFont val="Verdana"/>
        <family val="2"/>
      </rPr>
      <t>No</t>
    </r>
    <r>
      <rPr>
        <sz val="11"/>
        <rFont val="ＭＳ Ｐゴシック"/>
        <family val="3"/>
        <charset val="128"/>
      </rPr>
      <t>（いいえ）」という回答に対して、コメント欄に具体的な内容の記入を要求する企業もあります。</t>
    </r>
  </si>
  <si>
    <r>
      <rPr>
        <sz val="11"/>
        <rFont val="ＭＳ Ｐゴシック"/>
        <family val="3"/>
        <charset val="128"/>
      </rPr>
      <t>回答を補足する必要がある場合は、備考欄に記入してください。</t>
    </r>
  </si>
  <si>
    <r>
      <rPr>
        <sz val="11"/>
        <rFont val="ＭＳ Ｐゴシック"/>
        <family val="3"/>
        <charset val="128"/>
      </rPr>
      <t>「</t>
    </r>
    <r>
      <rPr>
        <sz val="11"/>
        <rFont val="Verdana"/>
        <family val="2"/>
      </rPr>
      <t>OECD</t>
    </r>
    <r>
      <rPr>
        <sz val="11"/>
        <rFont val="ＭＳ Ｐゴシック"/>
        <family val="3"/>
        <charset val="128"/>
      </rPr>
      <t>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t>
    </r>
    <r>
      <rPr>
        <sz val="11"/>
        <rFont val="Verdana"/>
        <family val="2"/>
      </rPr>
      <t>A</t>
    </r>
    <r>
      <rPr>
        <sz val="11"/>
        <rFont val="ＭＳ Ｐゴシック"/>
        <family val="3"/>
        <charset val="128"/>
      </rPr>
      <t>～</t>
    </r>
    <r>
      <rPr>
        <sz val="11"/>
        <rFont val="Verdana"/>
        <family val="2"/>
      </rPr>
      <t>I</t>
    </r>
    <r>
      <rPr>
        <sz val="11"/>
        <rFont val="ＭＳ Ｐゴシック"/>
        <family val="3"/>
        <charset val="128"/>
      </rPr>
      <t>はコンフリクトフリーの鉱物調達に関する御社のデューデリジェンス活動を分析評価するために設計されています。</t>
    </r>
    <r>
      <rPr>
        <sz val="11"/>
        <rFont val="Verdana"/>
        <family val="2"/>
      </rPr>
      <t xml:space="preserve"> </t>
    </r>
    <r>
      <rPr>
        <sz val="11"/>
        <rFont val="ＭＳ Ｐゴシック"/>
        <family val="3"/>
        <charset val="128"/>
      </rPr>
      <t>これらの質問に対する回答は、御社全体の取組みを対象としており、企業情報に関するセクションで選定した「申告範囲」に限定するものではありません。</t>
    </r>
  </si>
  <si>
    <r>
      <t>Smelter List</t>
    </r>
    <r>
      <rPr>
        <sz val="11"/>
        <rFont val="ＭＳ Ｐゴシック"/>
        <family val="3"/>
        <charset val="128"/>
      </rPr>
      <t>（製錬業者リスト）シートの記入に関する解説
回答は英語（半角）で入力してください。</t>
    </r>
  </si>
  <si>
    <r>
      <rPr>
        <sz val="11"/>
        <rFont val="ＭＳ Ｐゴシック"/>
        <family val="3"/>
        <charset val="128"/>
      </rPr>
      <t>注：</t>
    </r>
    <r>
      <rPr>
        <sz val="11"/>
        <rFont val="Verdana"/>
        <family val="2"/>
      </rPr>
      <t>(*)</t>
    </r>
    <r>
      <rPr>
        <sz val="11"/>
        <rFont val="ＭＳ Ｐゴシック"/>
        <family val="3"/>
        <charset val="128"/>
      </rPr>
      <t>のある欄は必須項目です。</t>
    </r>
  </si>
  <si>
    <r>
      <t xml:space="preserve">1. </t>
    </r>
    <r>
      <rPr>
        <sz val="11"/>
        <rFont val="ＭＳ Ｐゴシック"/>
        <family val="3"/>
        <charset val="128"/>
      </rPr>
      <t>製錬業者識別番号の入力列－製錬業者識別番号が分かる場合は、その番号を</t>
    </r>
    <r>
      <rPr>
        <sz val="11"/>
        <rFont val="Verdana"/>
        <family val="2"/>
      </rPr>
      <t>A</t>
    </r>
    <r>
      <rPr>
        <sz val="11"/>
        <rFont val="ＭＳ Ｐゴシック"/>
        <family val="3"/>
        <charset val="128"/>
      </rPr>
      <t>列に入力してください（</t>
    </r>
    <r>
      <rPr>
        <sz val="11"/>
        <rFont val="Verdana"/>
        <family val="2"/>
      </rPr>
      <t>B</t>
    </r>
    <r>
      <rPr>
        <sz val="11"/>
        <rFont val="ＭＳ Ｐゴシック"/>
        <family val="3"/>
        <charset val="128"/>
      </rPr>
      <t>列、</t>
    </r>
    <r>
      <rPr>
        <sz val="11"/>
        <rFont val="Verdana"/>
        <family val="2"/>
      </rPr>
      <t>C</t>
    </r>
    <r>
      <rPr>
        <sz val="11"/>
        <rFont val="ＭＳ Ｐゴシック"/>
        <family val="3"/>
        <charset val="128"/>
      </rPr>
      <t>列、</t>
    </r>
    <r>
      <rPr>
        <sz val="11"/>
        <rFont val="Verdana"/>
        <family val="2"/>
      </rPr>
      <t>E</t>
    </r>
    <r>
      <rPr>
        <sz val="11"/>
        <rFont val="ＭＳ Ｐゴシック"/>
        <family val="3"/>
        <charset val="128"/>
      </rPr>
      <t>列、</t>
    </r>
    <r>
      <rPr>
        <sz val="11"/>
        <rFont val="Verdana"/>
        <family val="2"/>
      </rPr>
      <t>F</t>
    </r>
    <r>
      <rPr>
        <sz val="11"/>
        <rFont val="ＭＳ Ｐゴシック"/>
        <family val="3"/>
        <charset val="128"/>
      </rPr>
      <t>列、</t>
    </r>
    <r>
      <rPr>
        <sz val="11"/>
        <rFont val="Verdana"/>
        <family val="2"/>
      </rPr>
      <t>G</t>
    </r>
    <r>
      <rPr>
        <sz val="11"/>
        <rFont val="ＭＳ Ｐゴシック"/>
        <family val="3"/>
        <charset val="128"/>
      </rPr>
      <t>列、</t>
    </r>
    <r>
      <rPr>
        <sz val="11"/>
        <rFont val="Verdana"/>
        <family val="2"/>
      </rPr>
      <t>I</t>
    </r>
    <r>
      <rPr>
        <sz val="11"/>
        <rFont val="ＭＳ Ｐゴシック"/>
        <family val="3"/>
        <charset val="128"/>
      </rPr>
      <t>列、および</t>
    </r>
    <r>
      <rPr>
        <sz val="11"/>
        <rFont val="Verdana"/>
        <family val="2"/>
      </rPr>
      <t>J</t>
    </r>
    <r>
      <rPr>
        <sz val="11"/>
        <rFont val="ＭＳ Ｐゴシック"/>
        <family val="3"/>
        <charset val="128"/>
      </rPr>
      <t>列は自動入力されます）。</t>
    </r>
    <r>
      <rPr>
        <sz val="11"/>
        <rFont val="Verdana"/>
        <family val="2"/>
      </rPr>
      <t>A</t>
    </r>
    <r>
      <rPr>
        <sz val="11"/>
        <rFont val="ＭＳ Ｐゴシック"/>
        <family val="3"/>
        <charset val="128"/>
      </rPr>
      <t>列は自動入力されません。</t>
    </r>
  </si>
  <si>
    <r>
      <t xml:space="preserve">2. </t>
    </r>
    <r>
      <rPr>
        <sz val="11"/>
        <rFont val="ＭＳ Ｐゴシック"/>
        <family val="3"/>
        <charset val="128"/>
      </rPr>
      <t>金属</t>
    </r>
    <r>
      <rPr>
        <sz val="11"/>
        <rFont val="Verdana"/>
        <family val="2"/>
      </rPr>
      <t xml:space="preserve">(*) </t>
    </r>
    <r>
      <rPr>
        <sz val="11"/>
        <rFont val="ＭＳ Ｐゴシック"/>
        <family val="3"/>
        <charset val="128"/>
      </rPr>
      <t>－</t>
    </r>
    <r>
      <rPr>
        <sz val="11"/>
        <rFont val="Verdana"/>
        <family val="2"/>
      </rPr>
      <t xml:space="preserve"> </t>
    </r>
    <r>
      <rPr>
        <sz val="11"/>
        <rFont val="ＭＳ Ｐゴシック"/>
        <family val="3"/>
        <charset val="128"/>
      </rPr>
      <t>ドロップダウンメニューを使用して、製錬業者情報を入力する該当金属を選択してください。この欄は必須です。</t>
    </r>
  </si>
  <si>
    <r>
      <t xml:space="preserve">4. </t>
    </r>
    <r>
      <rPr>
        <sz val="11"/>
        <rFont val="ＭＳ Ｐゴシック"/>
        <family val="3"/>
        <charset val="128"/>
      </rPr>
      <t>製錬業者名</t>
    </r>
    <r>
      <rPr>
        <sz val="11"/>
        <rFont val="Verdana"/>
        <family val="2"/>
      </rPr>
      <t>(1)</t>
    </r>
    <r>
      <rPr>
        <sz val="11"/>
        <rFont val="ＭＳ Ｐゴシック"/>
        <family val="3"/>
        <charset val="128"/>
      </rPr>
      <t>　－　</t>
    </r>
    <r>
      <rPr>
        <sz val="11"/>
        <rFont val="Verdana"/>
        <family val="2"/>
      </rPr>
      <t>C</t>
    </r>
    <r>
      <rPr>
        <sz val="11"/>
        <rFont val="ＭＳ Ｐゴシック"/>
        <family val="3"/>
        <charset val="128"/>
      </rPr>
      <t>列で「</t>
    </r>
    <r>
      <rPr>
        <sz val="11"/>
        <rFont val="Verdana"/>
        <family val="2"/>
      </rPr>
      <t>Smelter not listed</t>
    </r>
    <r>
      <rPr>
        <sz val="11"/>
        <rFont val="ＭＳ Ｐゴシック"/>
        <family val="3"/>
        <charset val="128"/>
      </rPr>
      <t>（製錬業者が表に含まれていない）」を選択した場合、製錬業者名を記入してください。</t>
    </r>
    <r>
      <rPr>
        <sz val="11"/>
        <rFont val="Verdana"/>
        <family val="2"/>
      </rPr>
      <t>C</t>
    </r>
    <r>
      <rPr>
        <sz val="11"/>
        <rFont val="ＭＳ Ｐゴシック"/>
        <family val="3"/>
        <charset val="128"/>
      </rPr>
      <t>列で製錬業者名を選択した場合には、この欄は自動入力されます。この欄は必須です。</t>
    </r>
  </si>
  <si>
    <r>
      <t xml:space="preserve">5. </t>
    </r>
    <r>
      <rPr>
        <sz val="11"/>
        <rFont val="ＭＳ Ｐゴシック"/>
        <family val="3"/>
        <charset val="128"/>
      </rPr>
      <t>製錬業者所在地：国</t>
    </r>
    <r>
      <rPr>
        <sz val="11"/>
        <rFont val="Verdana"/>
        <family val="2"/>
      </rPr>
      <t>(*)</t>
    </r>
    <r>
      <rPr>
        <sz val="11"/>
        <rFont val="ＭＳ Ｐゴシック"/>
        <family val="3"/>
        <charset val="128"/>
      </rPr>
      <t>　－　</t>
    </r>
    <r>
      <rPr>
        <sz val="11"/>
        <rFont val="Verdana"/>
        <family val="2"/>
      </rPr>
      <t>C</t>
    </r>
    <r>
      <rPr>
        <sz val="11"/>
        <rFont val="ＭＳ Ｐゴシック"/>
        <family val="3"/>
        <charset val="128"/>
      </rPr>
      <t>列で製錬業者名を選択した場合には、この欄は自動入力されます。</t>
    </r>
    <r>
      <rPr>
        <sz val="11"/>
        <rFont val="Verdana"/>
        <family val="2"/>
      </rPr>
      <t>C</t>
    </r>
    <r>
      <rPr>
        <sz val="11"/>
        <rFont val="ＭＳ Ｐゴシック"/>
        <family val="3"/>
        <charset val="128"/>
      </rPr>
      <t>列で「</t>
    </r>
    <r>
      <rPr>
        <sz val="11"/>
        <rFont val="Verdana"/>
        <family val="2"/>
      </rPr>
      <t>Smelter Not Listed</t>
    </r>
    <r>
      <rPr>
        <sz val="11"/>
        <rFont val="ＭＳ Ｐゴシック"/>
        <family val="3"/>
        <charset val="128"/>
      </rPr>
      <t>（製錬業者が表に含まれていない）」を選択した場合、ドロップダウンメニューの中から、製錬業者の所在する国を選択してください。この欄は必須です。</t>
    </r>
  </si>
  <si>
    <r>
      <t xml:space="preserve">6. </t>
    </r>
    <r>
      <rPr>
        <sz val="11"/>
        <rFont val="ＭＳ Ｐゴシック"/>
        <family val="3"/>
        <charset val="128"/>
      </rPr>
      <t>製錬業者識別番号　－　</t>
    </r>
    <r>
      <rPr>
        <sz val="11"/>
        <rFont val="Verdana"/>
        <family val="2"/>
      </rPr>
      <t xml:space="preserve"> </t>
    </r>
    <r>
      <rPr>
        <sz val="11"/>
        <rFont val="ＭＳ Ｐゴシック"/>
        <family val="3"/>
        <charset val="128"/>
      </rPr>
      <t>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r>
  </si>
  <si>
    <r>
      <t>7.</t>
    </r>
    <r>
      <rPr>
        <sz val="11"/>
        <rFont val="ＭＳ Ｐゴシック"/>
        <family val="3"/>
        <charset val="128"/>
      </rPr>
      <t>製錬業者識別番号の発行元　－　これは</t>
    </r>
    <r>
      <rPr>
        <sz val="11"/>
        <rFont val="Verdana"/>
        <family val="2"/>
      </rPr>
      <t>F</t>
    </r>
    <r>
      <rPr>
        <sz val="11"/>
        <rFont val="ＭＳ Ｐゴシック"/>
        <family val="3"/>
        <charset val="128"/>
      </rPr>
      <t>列に入力された製錬業者識別番号の発行元です。ドロップダウンボックスを使って</t>
    </r>
    <r>
      <rPr>
        <sz val="11"/>
        <rFont val="Verdana"/>
        <family val="2"/>
      </rPr>
      <t>C</t>
    </r>
    <r>
      <rPr>
        <sz val="11"/>
        <rFont val="ＭＳ Ｐゴシック"/>
        <family val="3"/>
        <charset val="128"/>
      </rPr>
      <t>列に製錬業者名を選択すると、この欄は自動入力されます。</t>
    </r>
  </si>
  <si>
    <r>
      <t xml:space="preserve">8.  </t>
    </r>
    <r>
      <rPr>
        <sz val="10"/>
        <rFont val="ＭＳ Ｐゴシック"/>
        <family val="3"/>
        <charset val="128"/>
      </rPr>
      <t>製錬業者所在地：番地　－　製錬所の所在する番地を記入してください。この欄は任意記入欄です。</t>
    </r>
  </si>
  <si>
    <r>
      <t xml:space="preserve">9.  </t>
    </r>
    <r>
      <rPr>
        <sz val="10"/>
        <rFont val="ＭＳ Ｐゴシック"/>
        <family val="3"/>
        <charset val="128"/>
      </rPr>
      <t>製錬業者所在地：市　－　製錬所の所在する市を記入してください。この欄は任意記入欄です。</t>
    </r>
  </si>
  <si>
    <r>
      <t xml:space="preserve">11. </t>
    </r>
    <r>
      <rPr>
        <sz val="11"/>
        <rFont val="ＭＳ Ｐゴシック"/>
        <family val="3"/>
        <charset val="128"/>
      </rPr>
      <t>製錬業者連絡先担当者名　－　</t>
    </r>
    <r>
      <rPr>
        <sz val="11"/>
        <rFont val="Verdana"/>
        <family val="2"/>
      </rPr>
      <t xml:space="preserve"> </t>
    </r>
    <r>
      <rPr>
        <sz val="11"/>
        <rFont val="ＭＳ Ｐゴシック"/>
        <family val="3"/>
        <charset val="128"/>
      </rPr>
      <t>紛争鉱物報告テンプレート</t>
    </r>
    <r>
      <rPr>
        <sz val="11"/>
        <rFont val="Verdana"/>
        <family val="2"/>
      </rPr>
      <t>(CMRT)</t>
    </r>
    <r>
      <rPr>
        <sz val="11"/>
        <rFont val="ＭＳ Ｐゴシック"/>
        <family val="3"/>
        <charset val="128"/>
      </rPr>
      <t>は、</t>
    </r>
    <r>
      <rPr>
        <sz val="11"/>
        <rFont val="Verdana"/>
        <family val="2"/>
      </rPr>
      <t>OECD</t>
    </r>
    <r>
      <rPr>
        <sz val="11"/>
        <rFont val="ＭＳ Ｐゴシック"/>
        <family val="3"/>
        <charset val="128"/>
      </rPr>
      <t xml:space="preserve">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</si>
  <si>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r>
      <t xml:space="preserve">12. </t>
    </r>
    <r>
      <rPr>
        <sz val="11"/>
        <rFont val="ＭＳ Ｐゴシック"/>
        <family val="3"/>
        <charset val="128"/>
      </rPr>
      <t>製錬業者連絡先電子メール　－　上記製錬施設連絡先担当者のメールアドレスを記入してください。
例：</t>
    </r>
    <r>
      <rPr>
        <sz val="11"/>
        <rFont val="Verdana"/>
        <family val="2"/>
      </rPr>
      <t xml:space="preserve">John.Smith@SmelterXXX.com </t>
    </r>
    <r>
      <rPr>
        <sz val="11"/>
        <rFont val="ＭＳ Ｐゴシック"/>
        <family val="3"/>
        <charset val="128"/>
      </rPr>
      <t>　この欄を記入する前に、「製錬業者連絡先担当者名」の説明を確認してください。</t>
    </r>
  </si>
  <si>
    <r>
      <t xml:space="preserve">16. </t>
    </r>
    <r>
      <rPr>
        <sz val="11"/>
        <rFont val="ＭＳ Ｐゴシック"/>
        <family val="3"/>
        <charset val="128"/>
      </rPr>
      <t>備考　－　製錬業者に関するコメントがあれば備考欄に記述してください。例：製錬業者は</t>
    </r>
    <r>
      <rPr>
        <sz val="11"/>
        <rFont val="Verdana"/>
        <family val="2"/>
      </rPr>
      <t>YYY</t>
    </r>
    <r>
      <rPr>
        <sz val="11"/>
        <rFont val="ＭＳ Ｐゴシック"/>
        <family val="3"/>
        <charset val="128"/>
      </rPr>
      <t>社に買収されている</t>
    </r>
  </si>
  <si>
    <r>
      <rPr>
        <sz val="11"/>
        <rFont val="ＭＳ Ｐゴシック"/>
        <family val="3"/>
        <charset val="128"/>
      </rPr>
      <t>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t>
    </r>
    <r>
      <rPr>
        <sz val="11"/>
        <rFont val="Verdana"/>
        <family val="2"/>
      </rPr>
      <t>C</t>
    </r>
    <r>
      <rPr>
        <sz val="11"/>
        <rFont val="ＭＳ Ｐゴシック"/>
        <family val="3"/>
        <charset val="128"/>
      </rPr>
      <t>列の「注意」を確認し、必要な作業をしてください。</t>
    </r>
    <r>
      <rPr>
        <sz val="11"/>
        <rFont val="Verdana"/>
        <family val="2"/>
      </rPr>
      <t>D</t>
    </r>
    <r>
      <rPr>
        <sz val="11"/>
        <rFont val="ＭＳ Ｐゴシック"/>
        <family val="3"/>
        <charset val="128"/>
      </rPr>
      <t>列の</t>
    </r>
    <r>
      <rPr>
        <sz val="11"/>
        <rFont val="Verdana"/>
        <family val="2"/>
      </rPr>
      <t>URL</t>
    </r>
    <r>
      <rPr>
        <sz val="11"/>
        <rFont val="ＭＳ Ｐゴシック"/>
        <family val="3"/>
        <charset val="128"/>
      </rPr>
      <t xml:space="preserve">を使って該当項目に直接アクセスして記入することもできます。
</t>
    </r>
  </si>
  <si>
    <r>
      <rPr>
        <sz val="11"/>
        <rFont val="ＭＳ Ｐゴシック"/>
        <family val="3"/>
        <charset val="128"/>
      </rPr>
      <t>利用規約</t>
    </r>
  </si>
  <si>
    <r>
      <rPr>
        <sz val="11"/>
        <rFont val="ＭＳ Ｐゴシック"/>
        <family val="3"/>
        <charset val="128"/>
      </rPr>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r>
  </si>
  <si>
    <r>
      <rPr>
        <sz val="11"/>
        <rFont val="ＭＳ Ｐゴシック"/>
        <family val="3"/>
        <charset val="128"/>
      </rPr>
      <t>リストもしくはツールへのアクセス、又はその利用によって、またそれを考慮して、ユーザーは前述の事項に同意するものとします。</t>
    </r>
  </si>
  <si>
    <r>
      <rPr>
        <sz val="11"/>
        <rFont val="ＭＳ Ｐゴシック"/>
        <family val="3"/>
        <charset val="128"/>
      </rPr>
      <t>項目</t>
    </r>
  </si>
  <si>
    <r>
      <rPr>
        <sz val="11"/>
        <rFont val="ＭＳ Ｐゴシック"/>
        <family val="3"/>
        <charset val="128"/>
      </rPr>
      <t>回答責任者</t>
    </r>
  </si>
  <si>
    <r>
      <rPr>
        <sz val="11"/>
        <rFont val="ＭＳ Ｐゴシック"/>
        <family val="3"/>
        <charset val="128"/>
      </rPr>
      <t xml:space="preserve">紛争鉱物
</t>
    </r>
    <r>
      <rPr>
        <sz val="11"/>
        <rFont val="Verdana"/>
        <family val="2"/>
      </rPr>
      <t>Conflict Mineral</t>
    </r>
  </si>
  <si>
    <r>
      <rPr>
        <sz val="11"/>
        <rFont val="ＭＳ Ｐゴシック"/>
        <family val="3"/>
        <charset val="128"/>
      </rPr>
      <t>対象国</t>
    </r>
  </si>
  <si>
    <r>
      <rPr>
        <sz val="11"/>
        <rFont val="ＭＳ Ｐゴシック"/>
        <family val="3"/>
        <charset val="128"/>
      </rPr>
      <t>申告範囲又はクラス</t>
    </r>
  </si>
  <si>
    <r>
      <rPr>
        <sz val="11"/>
        <rFont val="ＭＳ Ｐゴシック"/>
        <family val="3"/>
        <charset val="128"/>
      </rPr>
      <t xml:space="preserve">ドッド・フランク・ウォール街改革及び消費者保護法（ドッド・フランク）
</t>
    </r>
    <r>
      <rPr>
        <sz val="11"/>
        <rFont val="Verdana"/>
        <family val="2"/>
      </rPr>
      <t>Dodd-Frank</t>
    </r>
  </si>
  <si>
    <r>
      <rPr>
        <sz val="11"/>
        <rFont val="ＭＳ Ｐゴシック"/>
        <family val="3"/>
        <charset val="128"/>
      </rPr>
      <t>コンゴ民主共和国（</t>
    </r>
    <r>
      <rPr>
        <sz val="11"/>
        <rFont val="Verdana"/>
        <family val="2"/>
      </rPr>
      <t>DRC</t>
    </r>
    <r>
      <rPr>
        <sz val="11"/>
        <rFont val="ＭＳ Ｐゴシック"/>
        <family val="3"/>
        <charset val="128"/>
      </rPr>
      <t>）</t>
    </r>
  </si>
  <si>
    <r>
      <t>DRC</t>
    </r>
    <r>
      <rPr>
        <sz val="11"/>
        <rFont val="ＭＳ Ｐゴシック"/>
        <family val="3"/>
        <charset val="128"/>
      </rPr>
      <t xml:space="preserve">コンフリクトフリー
</t>
    </r>
    <r>
      <rPr>
        <sz val="11"/>
        <rFont val="Verdana"/>
        <family val="2"/>
      </rPr>
      <t>DRC Conflict-Free</t>
    </r>
  </si>
  <si>
    <r>
      <rPr>
        <sz val="11"/>
        <rFont val="ＭＳ Ｐゴシック"/>
        <family val="3"/>
        <charset val="128"/>
      </rPr>
      <t>金精製業者（製錬業者）</t>
    </r>
  </si>
  <si>
    <r>
      <rPr>
        <sz val="11"/>
        <rFont val="ＭＳ Ｐゴシック"/>
        <family val="3"/>
        <charset val="128"/>
      </rPr>
      <t>独立民間監査会社</t>
    </r>
  </si>
  <si>
    <r>
      <rPr>
        <sz val="11"/>
        <rFont val="ＭＳ Ｐゴシック"/>
        <family val="3"/>
        <charset val="128"/>
      </rPr>
      <t>意図的な付加</t>
    </r>
  </si>
  <si>
    <r>
      <t>IPC-1755</t>
    </r>
    <r>
      <rPr>
        <sz val="11"/>
        <rFont val="ＭＳ Ｐゴシック"/>
        <family val="3"/>
        <charset val="128"/>
      </rPr>
      <t>紛争鉱物データ交換規格</t>
    </r>
  </si>
  <si>
    <r>
      <rPr>
        <sz val="11"/>
        <rFont val="ＭＳ Ｐゴシック"/>
        <family val="3"/>
        <charset val="128"/>
      </rPr>
      <t>製品の機能に必要</t>
    </r>
  </si>
  <si>
    <r>
      <rPr>
        <sz val="11"/>
        <rFont val="ＭＳ Ｐゴシック"/>
        <family val="3"/>
        <charset val="128"/>
      </rPr>
      <t>製品の生産に必要</t>
    </r>
  </si>
  <si>
    <r>
      <rPr>
        <sz val="11"/>
        <rFont val="ＭＳ Ｐゴシック"/>
        <family val="3"/>
        <charset val="128"/>
      </rPr>
      <t>経済協力開発機構（</t>
    </r>
    <r>
      <rPr>
        <sz val="11"/>
        <rFont val="Verdana"/>
        <family val="2"/>
      </rPr>
      <t>OECD</t>
    </r>
    <r>
      <rPr>
        <sz val="11"/>
        <rFont val="ＭＳ Ｐゴシック"/>
        <family val="3"/>
        <charset val="128"/>
      </rPr>
      <t>）</t>
    </r>
  </si>
  <si>
    <r>
      <rPr>
        <sz val="11"/>
        <rFont val="ＭＳ Ｐゴシック"/>
        <family val="3"/>
        <charset val="128"/>
      </rPr>
      <t>製品</t>
    </r>
  </si>
  <si>
    <r>
      <rPr>
        <sz val="11"/>
        <rFont val="ＭＳ Ｐゴシック"/>
        <family val="3"/>
        <charset val="128"/>
      </rPr>
      <t xml:space="preserve">再生利用品及びスクラップ起源
</t>
    </r>
    <r>
      <rPr>
        <sz val="11"/>
        <rFont val="Verdana"/>
        <family val="2"/>
      </rPr>
      <t>Recycled and Scrap Sources</t>
    </r>
  </si>
  <si>
    <r>
      <rPr>
        <sz val="11"/>
        <rFont val="ＭＳ Ｐゴシック"/>
        <family val="3"/>
        <charset val="128"/>
      </rPr>
      <t>米国証券取引委員会（</t>
    </r>
    <r>
      <rPr>
        <sz val="11"/>
        <rFont val="Verdana"/>
        <family val="2"/>
      </rPr>
      <t>SEC</t>
    </r>
    <r>
      <rPr>
        <sz val="11"/>
        <rFont val="ＭＳ Ｐゴシック"/>
        <family val="3"/>
        <charset val="128"/>
      </rPr>
      <t>）</t>
    </r>
  </si>
  <si>
    <r>
      <rPr>
        <sz val="11"/>
        <rFont val="ＭＳ Ｐゴシック"/>
        <family val="3"/>
        <charset val="128"/>
      </rPr>
      <t xml:space="preserve">製錬業者
</t>
    </r>
    <r>
      <rPr>
        <sz val="11"/>
        <rFont val="Verdana"/>
        <family val="2"/>
      </rPr>
      <t>Smelter</t>
    </r>
  </si>
  <si>
    <r>
      <rPr>
        <sz val="11"/>
        <rFont val="ＭＳ Ｐゴシック"/>
        <family val="3"/>
        <charset val="128"/>
      </rPr>
      <t>製錬業者識別番号</t>
    </r>
  </si>
  <si>
    <r>
      <rPr>
        <sz val="11"/>
        <rFont val="ＭＳ Ｐゴシック"/>
        <family val="3"/>
        <charset val="128"/>
      </rPr>
      <t xml:space="preserve">タンタル製錬業者
</t>
    </r>
    <r>
      <rPr>
        <sz val="11"/>
        <rFont val="Verdana"/>
        <family val="2"/>
      </rPr>
      <t>Tantalum Smelter</t>
    </r>
  </si>
  <si>
    <r>
      <rPr>
        <sz val="11"/>
        <rFont val="ＭＳ Ｐゴシック"/>
        <family val="3"/>
        <charset val="128"/>
      </rPr>
      <t xml:space="preserve">錫製錬業者
</t>
    </r>
    <r>
      <rPr>
        <sz val="11"/>
        <rFont val="Verdana"/>
        <family val="2"/>
      </rPr>
      <t>Tin Smelter</t>
    </r>
  </si>
  <si>
    <r>
      <rPr>
        <sz val="11"/>
        <rFont val="ＭＳ Ｐゴシック"/>
        <family val="3"/>
        <charset val="128"/>
      </rPr>
      <t xml:space="preserve">タングステン製錬業者
</t>
    </r>
    <r>
      <rPr>
        <sz val="11"/>
        <rFont val="Verdana"/>
        <family val="2"/>
      </rPr>
      <t>Tungsten Smelter</t>
    </r>
  </si>
  <si>
    <r>
      <rPr>
        <sz val="11"/>
        <rFont val="ＭＳ Ｐゴシック"/>
        <family val="3"/>
        <charset val="128"/>
      </rPr>
      <t>定義</t>
    </r>
  </si>
  <si>
    <r>
      <rPr>
        <sz val="11"/>
        <rFont val="ＭＳ Ｐゴシック"/>
        <family val="3"/>
        <charset val="128"/>
      </rPr>
      <t>タンタル、錫、タングステン、金</t>
    </r>
  </si>
  <si>
    <r>
      <rPr>
        <sz val="11"/>
        <rFont val="ＭＳ Ｐゴシック"/>
        <family val="3"/>
        <charset val="128"/>
      </rPr>
      <t>この欄は、申告内容の回答責任者を特定します。回答責任者は連絡先と異なる人でもかまいません。「同上」又は同様の表記は避けてください。</t>
    </r>
  </si>
  <si>
    <r>
      <rPr>
        <sz val="11"/>
        <rFont val="ＭＳ Ｐゴシック"/>
        <family val="3"/>
        <charset val="128"/>
      </rPr>
      <t>ドッドフランク法に制定された対象国は</t>
    </r>
    <r>
      <rPr>
        <sz val="11"/>
        <rFont val="Verdana"/>
        <family val="2"/>
      </rPr>
      <t>DRC</t>
    </r>
    <r>
      <rPr>
        <sz val="11"/>
        <rFont val="ＭＳ Ｐゴシック"/>
        <family val="3"/>
        <charset val="128"/>
      </rPr>
      <t>及び</t>
    </r>
    <r>
      <rPr>
        <sz val="11"/>
        <rFont val="Verdana"/>
        <family val="2"/>
      </rPr>
      <t>DRC</t>
    </r>
    <r>
      <rPr>
        <sz val="11"/>
        <rFont val="ＭＳ Ｐゴシック"/>
        <family val="3"/>
        <charset val="128"/>
      </rPr>
      <t>と国境を共有すると国際的に認められた</t>
    </r>
    <r>
      <rPr>
        <sz val="11"/>
        <rFont val="Verdana"/>
        <family val="2"/>
      </rPr>
      <t>9</t>
    </r>
    <r>
      <rPr>
        <sz val="11"/>
        <rFont val="ＭＳ Ｐゴシック"/>
        <family val="3"/>
        <charset val="128"/>
      </rPr>
      <t>カ国と定義されている。</t>
    </r>
    <r>
      <rPr>
        <sz val="11"/>
        <rFont val="Verdana"/>
        <family val="2"/>
      </rPr>
      <t>9</t>
    </r>
    <r>
      <rPr>
        <sz val="11"/>
        <rFont val="ＭＳ Ｐゴシック"/>
        <family val="3"/>
        <charset val="128"/>
      </rPr>
      <t>カ国とは、アンゴラ、ブルンディ、中央アフリカ共和国、コンゴ共和国、ルワンダ、南スーダン、タンザニア、ウガンダとザンビア。</t>
    </r>
  </si>
  <si>
    <r>
      <rPr>
        <sz val="11"/>
        <rFont val="ＭＳ Ｐゴシック"/>
        <family val="3"/>
        <charset val="128"/>
      </rPr>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r>
  </si>
  <si>
    <r>
      <t>2010</t>
    </r>
    <r>
      <rPr>
        <sz val="11"/>
        <rFont val="ＭＳ Ｐゴシック"/>
        <family val="3"/>
        <charset val="128"/>
      </rPr>
      <t>年に制定された米国のドッド・フランク・ウォール街改革及び消費者保護に関する法「ドッド・フランク法」）の</t>
    </r>
    <r>
      <rPr>
        <sz val="11"/>
        <rFont val="Verdana"/>
        <family val="2"/>
      </rPr>
      <t>1502</t>
    </r>
    <r>
      <rPr>
        <sz val="11"/>
        <rFont val="ＭＳ Ｐゴシック"/>
        <family val="3"/>
        <charset val="128"/>
      </rPr>
      <t>条</t>
    </r>
    <r>
      <rPr>
        <sz val="11"/>
        <rFont val="Verdana"/>
        <family val="2"/>
      </rPr>
      <t xml:space="preserve"> </t>
    </r>
    <r>
      <rPr>
        <sz val="11"/>
        <rFont val="ＭＳ Ｐゴシック"/>
        <family val="3"/>
        <charset val="128"/>
      </rPr>
      <t>（</t>
    </r>
    <r>
      <rPr>
        <sz val="11"/>
        <rFont val="Verdana"/>
        <family val="2"/>
      </rPr>
      <t>http://www.sec.gov/about/laws/wallstreetreform-cpa.pdf</t>
    </r>
    <r>
      <rPr>
        <sz val="11"/>
        <rFont val="ＭＳ Ｐゴシック"/>
        <family val="3"/>
        <charset val="128"/>
      </rPr>
      <t>）</t>
    </r>
  </si>
  <si>
    <r>
      <rPr>
        <sz val="11"/>
        <rFont val="ＭＳ Ｐゴシック"/>
        <family val="3"/>
        <charset val="128"/>
      </rPr>
      <t>コンゴ民主共和国</t>
    </r>
  </si>
  <si>
    <r>
      <rPr>
        <sz val="11"/>
        <rFont val="ＭＳ Ｐゴシック"/>
        <family val="3"/>
        <charset val="128"/>
      </rPr>
      <t>コンゴ民主共和国またはその隣接国の武装グループに直接又は間接的に資金提供又は利益供与する鉱物を含まない製品と定義される。出典：</t>
    </r>
    <r>
      <rPr>
        <sz val="11"/>
        <rFont val="Verdana"/>
        <family val="2"/>
      </rPr>
      <t>2010</t>
    </r>
    <r>
      <rPr>
        <sz val="11"/>
        <rFont val="ＭＳ Ｐゴシック"/>
        <family val="3"/>
        <charset val="128"/>
      </rPr>
      <t>年に制定された米国のドッド・フランクウォール街改革及び消費者保護に関する法「ドッド・フランク法」）</t>
    </r>
    <r>
      <rPr>
        <sz val="11"/>
        <rFont val="Verdana"/>
        <family val="2"/>
      </rPr>
      <t>1502</t>
    </r>
    <r>
      <rPr>
        <sz val="11"/>
        <rFont val="ＭＳ Ｐゴシック"/>
        <family val="3"/>
        <charset val="128"/>
      </rPr>
      <t>条</t>
    </r>
    <r>
      <rPr>
        <sz val="11"/>
        <rFont val="Verdana"/>
        <family val="2"/>
      </rPr>
      <t xml:space="preserve"> </t>
    </r>
    <r>
      <rPr>
        <sz val="11"/>
        <rFont val="ＭＳ Ｐゴシック"/>
        <family val="3"/>
        <charset val="128"/>
      </rPr>
      <t>（</t>
    </r>
    <r>
      <rPr>
        <sz val="11"/>
        <rFont val="Verdana"/>
        <family val="2"/>
      </rPr>
      <t>http://www.sec.gov/about/laws/wallstreetreform-cpa.pdf</t>
    </r>
    <r>
      <rPr>
        <sz val="11"/>
        <rFont val="ＭＳ Ｐゴシック"/>
        <family val="3"/>
        <charset val="128"/>
      </rPr>
      <t>）</t>
    </r>
  </si>
  <si>
    <r>
      <rPr>
        <sz val="11"/>
        <rFont val="ＭＳ Ｐゴシック"/>
        <family val="3"/>
        <charset val="128"/>
      </rPr>
      <t>金精製業者とは、金及び純度の低い金含有物から純度</t>
    </r>
    <r>
      <rPr>
        <sz val="11"/>
        <rFont val="Verdana"/>
        <family val="2"/>
      </rPr>
      <t>99.5%</t>
    </r>
    <r>
      <rPr>
        <sz val="11"/>
        <rFont val="ＭＳ Ｐゴシック"/>
        <family val="3"/>
        <charset val="128"/>
      </rPr>
      <t>以上の純金を生産する冶金業者である。この金属の詳しい説明は、次の</t>
    </r>
    <r>
      <rPr>
        <sz val="11"/>
        <rFont val="Verdana"/>
        <family val="2"/>
      </rPr>
      <t>RMAP</t>
    </r>
    <r>
      <rPr>
        <sz val="11"/>
        <rFont val="ＭＳ Ｐゴシック"/>
        <family val="3"/>
        <charset val="128"/>
      </rPr>
      <t>監査手順を参照のこと。</t>
    </r>
    <r>
      <rPr>
        <sz val="11"/>
        <rFont val="Verdana"/>
        <family val="2"/>
      </rPr>
      <t xml:space="preserve"> http://www.responsiblemineralsinitiative.org/smelter-introduction/</t>
    </r>
  </si>
  <si>
    <r>
      <rPr>
        <sz val="11"/>
        <rFont val="ＭＳ Ｐゴシック"/>
        <family val="3"/>
        <charset val="128"/>
      </rPr>
      <t>製錬所監査について、「独立第三者監査会社」とは、</t>
    </r>
    <r>
      <rPr>
        <sz val="11"/>
        <rFont val="Verdana"/>
        <family val="2"/>
      </rPr>
      <t>RMAP</t>
    </r>
    <r>
      <rPr>
        <sz val="11"/>
        <rFont val="ＭＳ Ｐゴシック"/>
        <family val="3"/>
        <charset val="128"/>
      </rPr>
      <t>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r>
  </si>
  <si>
    <r>
      <rPr>
        <sz val="11"/>
        <rFont val="ＭＳ Ｐゴシック"/>
        <family val="3"/>
        <charset val="128"/>
      </rPr>
      <t xml:space="preserve">意図的な付加とは、通常、製品の特性、外観又は品質を保持するために、製品の製造において継続的に使用されることが望まれる物質（この場合は金属）の計画的な使用として知られている。
</t>
    </r>
    <r>
      <rPr>
        <sz val="11"/>
        <rFont val="Verdana"/>
        <family val="2"/>
      </rPr>
      <t>SEC</t>
    </r>
    <r>
      <rPr>
        <sz val="11"/>
        <rFont val="ＭＳ Ｐゴシック"/>
        <family val="3"/>
        <charset val="128"/>
      </rPr>
      <t>は最終規則</t>
    </r>
    <r>
      <rPr>
        <sz val="11"/>
        <rFont val="Verdana"/>
        <family val="2"/>
      </rPr>
      <t>*</t>
    </r>
    <r>
      <rPr>
        <sz val="11"/>
        <rFont val="ＭＳ Ｐゴシック"/>
        <family val="3"/>
        <charset val="128"/>
      </rPr>
      <t>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t>
    </r>
    <r>
      <rPr>
        <sz val="11"/>
        <rFont val="Verdana"/>
        <family val="2"/>
      </rPr>
      <t>SEC</t>
    </r>
    <r>
      <rPr>
        <sz val="11"/>
        <rFont val="ＭＳ Ｐゴシック"/>
        <family val="3"/>
        <charset val="128"/>
      </rPr>
      <t>報告企業が紛争鉱物を製品に直接付加しているか、それとも第三者から調達した部品に紛争鉱物が使用されているかどうかによって決めるべきではない。</t>
    </r>
    <r>
      <rPr>
        <sz val="11"/>
        <rFont val="Verdana"/>
        <family val="2"/>
      </rPr>
      <t>SEC</t>
    </r>
    <r>
      <rPr>
        <sz val="11"/>
        <rFont val="ＭＳ Ｐゴシック"/>
        <family val="3"/>
        <charset val="128"/>
      </rPr>
      <t>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t>
    </r>
    <r>
      <rPr>
        <sz val="11"/>
        <rFont val="Verdana"/>
        <family val="2"/>
      </rPr>
      <t>SEC</t>
    </r>
    <r>
      <rPr>
        <sz val="11"/>
        <rFont val="ＭＳ Ｐゴシック"/>
        <family val="3"/>
        <charset val="128"/>
      </rPr>
      <t>報告企業は自社製品に含まれるすべての紛争鉱物について検討する必要がある。」</t>
    </r>
    <r>
      <rPr>
        <sz val="11"/>
        <rFont val="Verdana"/>
        <family val="2"/>
      </rPr>
      <t>*(56296 Federal Register / Vol. 77, No. 177 / 2012</t>
    </r>
    <r>
      <rPr>
        <sz val="11"/>
        <rFont val="ＭＳ Ｐゴシック"/>
        <family val="3"/>
        <charset val="128"/>
      </rPr>
      <t>年</t>
    </r>
    <r>
      <rPr>
        <sz val="11"/>
        <rFont val="Verdana"/>
        <family val="2"/>
      </rPr>
      <t>9</t>
    </r>
    <r>
      <rPr>
        <sz val="11"/>
        <rFont val="ＭＳ Ｐゴシック"/>
        <family val="3"/>
        <charset val="128"/>
      </rPr>
      <t>月</t>
    </r>
    <r>
      <rPr>
        <sz val="11"/>
        <rFont val="Verdana"/>
        <family val="2"/>
      </rPr>
      <t>12</t>
    </r>
    <r>
      <rPr>
        <sz val="11"/>
        <rFont val="ＭＳ Ｐゴシック"/>
        <family val="3"/>
        <charset val="128"/>
      </rPr>
      <t>日（水）</t>
    </r>
    <r>
      <rPr>
        <sz val="11"/>
        <rFont val="Verdana"/>
        <family val="2"/>
      </rPr>
      <t xml:space="preserve"> / Rules and Regulations)</t>
    </r>
  </si>
  <si>
    <r>
      <t>IPC (www.IPC.org)</t>
    </r>
    <r>
      <rPr>
        <sz val="11"/>
        <rFont val="ＭＳ Ｐゴシック"/>
        <family val="3"/>
        <charset val="128"/>
      </rPr>
      <t>は、イリノイ州バノックバーン</t>
    </r>
    <r>
      <rPr>
        <sz val="11"/>
        <rFont val="Verdana"/>
        <family val="2"/>
      </rPr>
      <t xml:space="preserve"> </t>
    </r>
    <r>
      <rPr>
        <sz val="11"/>
        <rFont val="ＭＳ Ｐゴシック"/>
        <family val="3"/>
        <charset val="128"/>
      </rPr>
      <t>を本拠地とするグローバルな業界団体で、設計、プリント基板製造、電子アセンブリ、試験などエレクトロニクス業界のあらゆる面にわたる</t>
    </r>
    <r>
      <rPr>
        <sz val="11"/>
        <rFont val="Verdana"/>
        <family val="2"/>
      </rPr>
      <t>3,400</t>
    </r>
    <r>
      <rPr>
        <sz val="11"/>
        <rFont val="ＭＳ Ｐゴシック"/>
        <family val="3"/>
        <charset val="128"/>
      </rPr>
      <t>社の競争力向上および財政的成功のために尽力している。加盟企業主導の団体として、また業界規格、訓練、市場調査および公共政策支援のための主要な供給源として、</t>
    </r>
    <r>
      <rPr>
        <sz val="11"/>
        <rFont val="Verdana"/>
        <family val="2"/>
      </rPr>
      <t>IPC</t>
    </r>
    <r>
      <rPr>
        <sz val="11"/>
        <rFont val="ＭＳ Ｐゴシック"/>
        <family val="3"/>
        <charset val="128"/>
      </rPr>
      <t>は、およそ</t>
    </r>
    <r>
      <rPr>
        <sz val="11"/>
        <rFont val="Verdana"/>
        <family val="2"/>
      </rPr>
      <t>2</t>
    </r>
    <r>
      <rPr>
        <sz val="11"/>
        <rFont val="ＭＳ Ｐゴシック"/>
        <family val="3"/>
        <charset val="128"/>
      </rPr>
      <t>兆ドルに上る全世界のエレクトロニクス業界のニーズを満たすプログラムをサポートしている。</t>
    </r>
    <r>
      <rPr>
        <sz val="11"/>
        <rFont val="Verdana"/>
        <family val="2"/>
      </rPr>
      <t>IPC</t>
    </r>
    <r>
      <rPr>
        <sz val="11"/>
        <rFont val="ＭＳ Ｐゴシック"/>
        <family val="3"/>
        <charset val="128"/>
      </rPr>
      <t>は他に、ニューメキシコ州タオス、ワシントン</t>
    </r>
    <r>
      <rPr>
        <sz val="11"/>
        <rFont val="Verdana"/>
        <family val="2"/>
      </rPr>
      <t>D.C.</t>
    </r>
    <r>
      <rPr>
        <sz val="11"/>
        <rFont val="ＭＳ Ｐゴシック"/>
        <family val="3"/>
        <charset val="128"/>
      </rPr>
      <t xml:space="preserve">、スウェーデンのストックホルム、ロシアのモスクワ、インドのバンガロール、タイのバンコク、中国の上海、深川、成都、蘇州および北京に各拠点を持つ。
</t>
    </r>
  </si>
  <si>
    <r>
      <rPr>
        <sz val="11"/>
        <rFont val="ＭＳ Ｐゴシック"/>
        <family val="3"/>
        <charset val="128"/>
      </rPr>
      <t>この</t>
    </r>
    <r>
      <rPr>
        <sz val="11"/>
        <rFont val="Verdana"/>
        <family val="2"/>
      </rPr>
      <t>IPC</t>
    </r>
    <r>
      <rPr>
        <sz val="11"/>
        <rFont val="ＭＳ Ｐゴシック"/>
        <family val="3"/>
        <charset val="128"/>
      </rPr>
      <t>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r>
  </si>
  <si>
    <r>
      <t>SEC</t>
    </r>
    <r>
      <rPr>
        <sz val="11"/>
        <rFont val="ＭＳ Ｐゴシック"/>
        <family val="3"/>
        <charset val="128"/>
      </rPr>
      <t>は、最終規則</t>
    </r>
    <r>
      <rPr>
        <sz val="11"/>
        <rFont val="Verdana"/>
        <family val="2"/>
      </rPr>
      <t>*</t>
    </r>
    <r>
      <rPr>
        <sz val="11"/>
        <rFont val="ＭＳ Ｐゴシック"/>
        <family val="3"/>
        <charset val="128"/>
      </rPr>
      <t>においてこの表現の正式な定義をしていないが、ある程度の指導はしている。次の条件を満たす場合、紛争鉱物は製品の機能に必要であるとみなされる。</t>
    </r>
    <r>
      <rPr>
        <sz val="11"/>
        <rFont val="Verdana"/>
        <family val="2"/>
      </rPr>
      <t>1)</t>
    </r>
    <r>
      <rPr>
        <sz val="11"/>
        <rFont val="ＭＳ Ｐゴシック"/>
        <family val="3"/>
        <charset val="128"/>
      </rPr>
      <t>製品又は製品内の部品に意図的に付加されており、自然発生的な副産物ではない、</t>
    </r>
    <r>
      <rPr>
        <sz val="11"/>
        <rFont val="Verdana"/>
        <family val="2"/>
      </rPr>
      <t>2)</t>
    </r>
    <r>
      <rPr>
        <sz val="11"/>
        <rFont val="ＭＳ Ｐゴシック"/>
        <family val="3"/>
        <charset val="128"/>
      </rPr>
      <t>製品の一般的に期待される機能、用途又は目的に必要である、</t>
    </r>
    <r>
      <rPr>
        <sz val="11"/>
        <rFont val="Verdana"/>
        <family val="2"/>
      </rPr>
      <t>3)</t>
    </r>
    <r>
      <rPr>
        <sz val="11"/>
        <rFont val="ＭＳ Ｐゴシック"/>
        <family val="3"/>
        <charset val="128"/>
      </rPr>
      <t xml:space="preserve">製品の主要目的が装飾であろうとなかろうと、飾りを目的として組み込まれている場合。
注意：対象となるには、紛争鉱物が製品に含有されていなければならない。
</t>
    </r>
    <r>
      <rPr>
        <sz val="11"/>
        <rFont val="Verdana"/>
        <family val="2"/>
      </rPr>
      <t xml:space="preserve">*(56296 Federal Register / Vol. 77, No. 177 / Wednesday, September 12, 2012/ Rules and Regulations)
</t>
    </r>
  </si>
  <si>
    <r>
      <t>SEC</t>
    </r>
    <r>
      <rPr>
        <sz val="11"/>
        <rFont val="ＭＳ Ｐゴシック"/>
        <family val="3"/>
        <charset val="128"/>
      </rPr>
      <t>は、最終規則</t>
    </r>
    <r>
      <rPr>
        <sz val="11"/>
        <rFont val="Verdana"/>
        <family val="2"/>
      </rPr>
      <t>*</t>
    </r>
    <r>
      <rPr>
        <sz val="11"/>
        <rFont val="ＭＳ Ｐゴシック"/>
        <family val="3"/>
        <charset val="128"/>
      </rPr>
      <t>においてこの表現の正式な定義をしていないが、ある程度の指導はしている。次の条件を満たす場合、紛争鉱物は製品の製造に必要であると判断される。</t>
    </r>
    <r>
      <rPr>
        <sz val="11"/>
        <rFont val="Verdana"/>
        <family val="2"/>
      </rPr>
      <t>1)</t>
    </r>
    <r>
      <rPr>
        <sz val="11"/>
        <rFont val="ＭＳ Ｐゴシック"/>
        <family val="3"/>
        <charset val="128"/>
      </rPr>
      <t>製品の製造のために使用するツール、機械又は装置（コンピュータや電力線など）に含まれる場合を除き、製品の製造工程に意図的に含まれている、</t>
    </r>
    <r>
      <rPr>
        <sz val="11"/>
        <rFont val="Verdana"/>
        <family val="2"/>
      </rPr>
      <t>2)</t>
    </r>
    <r>
      <rPr>
        <sz val="11"/>
        <rFont val="ＭＳ Ｐゴシック"/>
        <family val="3"/>
        <charset val="128"/>
      </rPr>
      <t>製品に含まれている（対象となるのは、製品に紛争鉱物が含まれていることが必須）、</t>
    </r>
    <r>
      <rPr>
        <sz val="11"/>
        <rFont val="Verdana"/>
        <family val="2"/>
      </rPr>
      <t>3)</t>
    </r>
    <r>
      <rPr>
        <sz val="11"/>
        <rFont val="ＭＳ Ｐゴシック"/>
        <family val="3"/>
        <charset val="128"/>
      </rPr>
      <t xml:space="preserve">その製品にとって必要である。
</t>
    </r>
    <r>
      <rPr>
        <sz val="11"/>
        <rFont val="Verdana"/>
        <family val="2"/>
      </rPr>
      <t xml:space="preserve">*(56296 Federal Register / Vol. 77, No. 177 / Wednesday, September 12, 2012/ Rules and Regulations)
</t>
    </r>
  </si>
  <si>
    <r>
      <rPr>
        <sz val="11"/>
        <rFont val="ＭＳ Ｐゴシック"/>
        <family val="3"/>
        <charset val="128"/>
      </rPr>
      <t>経済協力開発機構（</t>
    </r>
    <r>
      <rPr>
        <sz val="11"/>
        <rFont val="Verdana"/>
        <family val="2"/>
      </rPr>
      <t>Organization for Economic Co-operation and Development</t>
    </r>
    <r>
      <rPr>
        <sz val="11"/>
        <rFont val="ＭＳ Ｐゴシック"/>
        <family val="3"/>
        <charset val="128"/>
      </rPr>
      <t>）</t>
    </r>
  </si>
  <si>
    <r>
      <rPr>
        <sz val="11"/>
        <rFont val="ＭＳ Ｐゴシック"/>
        <family val="3"/>
        <charset val="128"/>
      </rPr>
      <t>企業の製品又は完成品とは、製造や生産の最終段階を終了し、流通又は顧客への販売が可能になっている材料や品目である。</t>
    </r>
  </si>
  <si>
    <r>
      <rPr>
        <sz val="11"/>
        <rFont val="ＭＳ Ｐゴシック"/>
        <family val="3"/>
        <charset val="128"/>
      </rPr>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r>
  </si>
  <si>
    <r>
      <rPr>
        <sz val="11"/>
        <rFont val="ＭＳ Ｐゴシック"/>
        <family val="3"/>
        <charset val="128"/>
      </rPr>
      <t>米国証券取引委員会（</t>
    </r>
    <r>
      <rPr>
        <sz val="11"/>
        <rFont val="Verdana"/>
        <family val="2"/>
      </rPr>
      <t>U.S. Securities and Exchange Commision</t>
    </r>
    <r>
      <rPr>
        <sz val="11"/>
        <rFont val="ＭＳ Ｐゴシック"/>
        <family val="3"/>
        <charset val="128"/>
      </rPr>
      <t>）（</t>
    </r>
    <r>
      <rPr>
        <sz val="11"/>
        <rFont val="Verdana"/>
        <family val="2"/>
      </rPr>
      <t>www.sec.gov</t>
    </r>
    <r>
      <rPr>
        <sz val="11"/>
        <rFont val="ＭＳ Ｐゴシック"/>
        <family val="3"/>
        <charset val="128"/>
      </rPr>
      <t>）</t>
    </r>
  </si>
  <si>
    <r>
      <rPr>
        <sz val="11"/>
        <rFont val="ＭＳ Ｐゴシック"/>
        <family val="3"/>
        <charset val="128"/>
      </rPr>
      <t>製錬・精製業者とは、鉱石、スラグ及び</t>
    </r>
    <r>
      <rPr>
        <sz val="11"/>
        <rFont val="Verdana"/>
        <family val="2"/>
      </rPr>
      <t>/</t>
    </r>
    <r>
      <rPr>
        <sz val="11"/>
        <rFont val="ＭＳ Ｐゴシック"/>
        <family val="3"/>
        <charset val="128"/>
      </rPr>
      <t>又は再生利用品、スクラップを調達し、製錬金属又は金属中間生成物に加工する企業である。生産物には、純金属（純度</t>
    </r>
    <r>
      <rPr>
        <sz val="11"/>
        <rFont val="Verdana"/>
        <family val="2"/>
      </rPr>
      <t>99.5%</t>
    </r>
    <r>
      <rPr>
        <sz val="11"/>
        <rFont val="ＭＳ Ｐゴシック"/>
        <family val="3"/>
        <charset val="128"/>
      </rPr>
      <t>以上）、粉末、インゴット、バー、結晶粒、酸化物又は塩等がある。「製錬業者」と「精製業者」という用語は、様々な出版物の中で区別しないで使用される。</t>
    </r>
  </si>
  <si>
    <r>
      <rPr>
        <sz val="11"/>
        <rFont val="ＭＳ Ｐゴシック"/>
        <family val="3"/>
        <charset val="128"/>
      </rPr>
      <t>この文書は製品に使用された錫、タンタル、タングステン、金の調達先情報を収集することを目的としています。</t>
    </r>
  </si>
  <si>
    <r>
      <rPr>
        <sz val="11"/>
        <rFont val="ＭＳ Ｐゴシック"/>
        <family val="3"/>
        <charset val="128"/>
      </rPr>
      <t>会社情報</t>
    </r>
  </si>
  <si>
    <r>
      <rPr>
        <sz val="11"/>
        <rFont val="ＭＳ Ｐゴシック"/>
        <family val="3"/>
        <charset val="128"/>
      </rPr>
      <t>会社名</t>
    </r>
    <r>
      <rPr>
        <sz val="11"/>
        <rFont val="Verdana"/>
        <family val="2"/>
      </rPr>
      <t>(*):</t>
    </r>
  </si>
  <si>
    <r>
      <rPr>
        <sz val="11"/>
        <rFont val="ＭＳ Ｐゴシック"/>
        <family val="3"/>
        <charset val="128"/>
      </rPr>
      <t>申告範囲又はクラス</t>
    </r>
    <r>
      <rPr>
        <sz val="11"/>
        <rFont val="Verdana"/>
        <family val="2"/>
      </rPr>
      <t>(*)</t>
    </r>
    <r>
      <rPr>
        <sz val="11"/>
        <rFont val="ＭＳ Ｐゴシック"/>
        <family val="3"/>
        <charset val="128"/>
      </rPr>
      <t>：</t>
    </r>
  </si>
  <si>
    <r>
      <rPr>
        <sz val="11"/>
        <rFont val="ＭＳ Ｐゴシック"/>
        <family val="3"/>
        <charset val="128"/>
      </rPr>
      <t>申告範囲の説明：</t>
    </r>
  </si>
  <si>
    <r>
      <rPr>
        <sz val="11"/>
        <rFont val="ＭＳ Ｐゴシック"/>
        <family val="3"/>
        <charset val="128"/>
      </rPr>
      <t>申告範囲の説明</t>
    </r>
    <r>
      <rPr>
        <sz val="11"/>
        <rFont val="Verdana"/>
        <family val="2"/>
      </rPr>
      <t xml:space="preserve"> (*):</t>
    </r>
  </si>
  <si>
    <r>
      <rPr>
        <sz val="11"/>
        <rFont val="ＭＳ Ｐゴシック"/>
        <family val="3"/>
        <charset val="128"/>
      </rPr>
      <t>この申告に適用される製品は製品一覧表</t>
    </r>
    <r>
      <rPr>
        <sz val="11"/>
        <rFont val="Verdana"/>
        <family val="2"/>
      </rPr>
      <t>(Product List)</t>
    </r>
    <r>
      <rPr>
        <sz val="11"/>
        <rFont val="ＭＳ Ｐゴシック"/>
        <family val="3"/>
        <charset val="128"/>
      </rPr>
      <t>のシートに移動して入力</t>
    </r>
  </si>
  <si>
    <r>
      <rPr>
        <sz val="11"/>
        <rFont val="ＭＳ Ｐゴシック"/>
        <family val="3"/>
        <charset val="128"/>
      </rPr>
      <t>会社固有の識別番号</t>
    </r>
    <r>
      <rPr>
        <sz val="11"/>
        <rFont val="Verdana"/>
        <family val="2"/>
      </rPr>
      <t>:</t>
    </r>
  </si>
  <si>
    <r>
      <rPr>
        <sz val="11"/>
        <rFont val="ＭＳ Ｐゴシック"/>
        <family val="3"/>
        <charset val="128"/>
      </rPr>
      <t>会社固有の識別番号の発行元</t>
    </r>
  </si>
  <si>
    <r>
      <rPr>
        <sz val="11"/>
        <rFont val="ＭＳ Ｐゴシック"/>
        <family val="3"/>
        <charset val="128"/>
      </rPr>
      <t>住所</t>
    </r>
    <r>
      <rPr>
        <sz val="11"/>
        <rFont val="Verdana"/>
        <family val="2"/>
      </rPr>
      <t>:</t>
    </r>
  </si>
  <si>
    <r>
      <rPr>
        <sz val="11"/>
        <rFont val="ＭＳ Ｐゴシック"/>
        <family val="3"/>
        <charset val="128"/>
      </rPr>
      <t>連絡先担当者名</t>
    </r>
    <r>
      <rPr>
        <sz val="11"/>
        <rFont val="Verdana"/>
        <family val="2"/>
      </rPr>
      <t>(*)</t>
    </r>
  </si>
  <si>
    <r>
      <rPr>
        <sz val="11"/>
        <rFont val="ＭＳ Ｐゴシック"/>
        <family val="3"/>
        <charset val="128"/>
      </rPr>
      <t>連絡先担当者の電子メール</t>
    </r>
    <r>
      <rPr>
        <sz val="11"/>
        <rFont val="Verdana"/>
        <family val="2"/>
      </rPr>
      <t>(*)</t>
    </r>
  </si>
  <si>
    <r>
      <rPr>
        <sz val="11"/>
        <rFont val="ＭＳ Ｐゴシック"/>
        <family val="3"/>
        <charset val="128"/>
      </rPr>
      <t>連絡先担当者の電話番号</t>
    </r>
    <r>
      <rPr>
        <sz val="11"/>
        <rFont val="Verdana"/>
        <family val="2"/>
      </rPr>
      <t>(*)</t>
    </r>
  </si>
  <si>
    <r>
      <rPr>
        <sz val="11"/>
        <rFont val="ＭＳ Ｐゴシック"/>
        <family val="3"/>
        <charset val="128"/>
      </rPr>
      <t>回答責任者名</t>
    </r>
    <r>
      <rPr>
        <sz val="11"/>
        <rFont val="Verdana"/>
        <family val="2"/>
      </rPr>
      <t>(*)</t>
    </r>
    <r>
      <rPr>
        <sz val="11"/>
        <rFont val="ＭＳ Ｐゴシック"/>
        <family val="3"/>
        <charset val="128"/>
      </rPr>
      <t>：</t>
    </r>
  </si>
  <si>
    <r>
      <rPr>
        <sz val="11"/>
        <rFont val="ＭＳ Ｐゴシック"/>
        <family val="3"/>
        <charset val="128"/>
      </rPr>
      <t>回答責任者の役職</t>
    </r>
    <r>
      <rPr>
        <sz val="11"/>
        <rFont val="Verdana"/>
        <family val="2"/>
      </rPr>
      <t>:</t>
    </r>
  </si>
  <si>
    <r>
      <rPr>
        <sz val="11"/>
        <rFont val="ＭＳ Ｐゴシック"/>
        <family val="3"/>
        <charset val="128"/>
      </rPr>
      <t>回答責任者の電子メール</t>
    </r>
    <r>
      <rPr>
        <sz val="11"/>
        <rFont val="Verdana"/>
        <family val="2"/>
      </rPr>
      <t>(*):</t>
    </r>
  </si>
  <si>
    <r>
      <rPr>
        <sz val="11"/>
        <rFont val="ＭＳ Ｐゴシック"/>
        <family val="3"/>
        <charset val="128"/>
      </rPr>
      <t>回答責任者の電話番号</t>
    </r>
    <r>
      <rPr>
        <sz val="11"/>
        <rFont val="Verdana"/>
        <family val="2"/>
      </rPr>
      <t>(*)</t>
    </r>
  </si>
  <si>
    <r>
      <t xml:space="preserve"> </t>
    </r>
    <r>
      <rPr>
        <sz val="11"/>
        <rFont val="ＭＳ Ｐゴシック"/>
        <family val="3"/>
        <charset val="128"/>
      </rPr>
      <t>記入日</t>
    </r>
    <r>
      <rPr>
        <sz val="11"/>
        <rFont val="Verdana"/>
        <family val="2"/>
      </rPr>
      <t>(*):</t>
    </r>
  </si>
  <si>
    <r>
      <rPr>
        <sz val="11"/>
        <rFont val="ＭＳ Ｐゴシック"/>
        <family val="3"/>
        <charset val="128"/>
      </rPr>
      <t>上記の申告範囲にもとづいて、以下の</t>
    </r>
    <r>
      <rPr>
        <sz val="11"/>
        <rFont val="Verdana"/>
        <family val="2"/>
      </rPr>
      <t>1</t>
    </r>
    <r>
      <rPr>
        <sz val="11"/>
        <rFont val="ＭＳ Ｐゴシック"/>
        <family val="3"/>
        <charset val="128"/>
      </rPr>
      <t>～</t>
    </r>
    <r>
      <rPr>
        <sz val="11"/>
        <rFont val="Verdana"/>
        <family val="2"/>
      </rPr>
      <t>7</t>
    </r>
    <r>
      <rPr>
        <sz val="11"/>
        <rFont val="ＭＳ Ｐゴシック"/>
        <family val="3"/>
        <charset val="128"/>
      </rPr>
      <t>の質問にお答えください</t>
    </r>
  </si>
  <si>
    <r>
      <t>4)3TG</t>
    </r>
    <r>
      <rPr>
        <sz val="10"/>
        <rFont val="ＭＳ Ｐゴシック"/>
        <family val="3"/>
        <charset val="128"/>
      </rPr>
      <t>（貴社の製品の機能性又は生産に必要なもの）は全て、再生利用品又はスクラップ起源から調達していますか？</t>
    </r>
  </si>
  <si>
    <r>
      <t>7)</t>
    </r>
    <r>
      <rPr>
        <sz val="10"/>
        <rFont val="ＭＳ Ｐゴシック"/>
        <family val="3"/>
        <charset val="128"/>
      </rPr>
      <t>貴社は受領した該当する全ての製錬業者情報を、この申告で報告していますか？</t>
    </r>
  </si>
  <si>
    <r>
      <rPr>
        <sz val="11"/>
        <rFont val="ＭＳ Ｐゴシック"/>
        <family val="3"/>
        <charset val="128"/>
      </rPr>
      <t>会社レベルで以下の質問にお答えください</t>
    </r>
  </si>
  <si>
    <r>
      <t>B.</t>
    </r>
    <r>
      <rPr>
        <sz val="11"/>
        <rFont val="ＭＳ Ｐゴシック"/>
        <family val="3"/>
        <charset val="128"/>
      </rPr>
      <t>その方針は貴社のホームページで閲覧できますか？（回答が「はい」の場合、その方針が掲載されている</t>
    </r>
    <r>
      <rPr>
        <sz val="11"/>
        <rFont val="Verdana"/>
        <family val="2"/>
      </rPr>
      <t>URL</t>
    </r>
    <r>
      <rPr>
        <sz val="11"/>
        <rFont val="ＭＳ Ｐゴシック"/>
        <family val="3"/>
        <charset val="128"/>
      </rPr>
      <t>をコメント欄に記入する）</t>
    </r>
  </si>
  <si>
    <r>
      <t>C.</t>
    </r>
    <r>
      <rPr>
        <sz val="11"/>
        <rFont val="ＭＳ Ｐゴシック"/>
        <family val="3"/>
        <charset val="128"/>
      </rPr>
      <t>一次サプライヤーに対して</t>
    </r>
    <r>
      <rPr>
        <sz val="11"/>
        <rFont val="Verdana"/>
        <family val="2"/>
      </rPr>
      <t>DRC</t>
    </r>
    <r>
      <rPr>
        <sz val="11"/>
        <rFont val="ＭＳ Ｐゴシック"/>
        <family val="3"/>
        <charset val="128"/>
      </rPr>
      <t>コンフリクトフリーであることを要求していますか？</t>
    </r>
  </si>
  <si>
    <r>
      <t>E.</t>
    </r>
    <r>
      <rPr>
        <sz val="11"/>
        <rFont val="ＭＳ Ｐゴシック"/>
        <family val="3"/>
        <charset val="128"/>
      </rPr>
      <t>コンフリクトフリーな鉱物調達のためのデューデリジェンス対策を実施していますか？</t>
    </r>
  </si>
  <si>
    <r>
      <t>G.</t>
    </r>
    <r>
      <rPr>
        <sz val="11"/>
        <rFont val="ＭＳ Ｐゴシック"/>
        <family val="3"/>
        <charset val="128"/>
      </rPr>
      <t>サプライヤーからのデューデリジェンス情報を、貴社の期待を基に検証していますか？</t>
    </r>
  </si>
  <si>
    <r>
      <t xml:space="preserve">H. </t>
    </r>
    <r>
      <rPr>
        <sz val="11"/>
        <rFont val="ＭＳ Ｐゴシック"/>
        <family val="3"/>
        <charset val="128"/>
      </rPr>
      <t>貴社の検証プロセスには是正措置管理が含まれていますか？</t>
    </r>
  </si>
  <si>
    <r>
      <rPr>
        <sz val="11"/>
        <rFont val="ＭＳ Ｐゴシック"/>
        <family val="3"/>
        <charset val="128"/>
      </rPr>
      <t>回答</t>
    </r>
  </si>
  <si>
    <r>
      <rPr>
        <sz val="11"/>
        <rFont val="ＭＳ Ｐゴシック"/>
        <family val="3"/>
        <charset val="128"/>
      </rPr>
      <t>質問</t>
    </r>
  </si>
  <si>
    <r>
      <rPr>
        <sz val="11"/>
        <rFont val="ＭＳ Ｐゴシック"/>
        <family val="3"/>
        <charset val="128"/>
      </rPr>
      <t>備考</t>
    </r>
  </si>
  <si>
    <r>
      <rPr>
        <sz val="11"/>
        <rFont val="ＭＳ Ｐゴシック"/>
        <family val="3"/>
        <charset val="128"/>
      </rPr>
      <t>タンタル</t>
    </r>
  </si>
  <si>
    <r>
      <rPr>
        <sz val="11"/>
        <rFont val="ＭＳ Ｐゴシック"/>
        <family val="3"/>
        <charset val="128"/>
      </rPr>
      <t>錫</t>
    </r>
  </si>
  <si>
    <r>
      <rPr>
        <sz val="11"/>
        <rFont val="ＭＳ Ｐゴシック"/>
        <family val="3"/>
        <charset val="128"/>
      </rPr>
      <t>金</t>
    </r>
  </si>
  <si>
    <r>
      <rPr>
        <sz val="11"/>
        <rFont val="ＭＳ Ｐゴシック"/>
        <family val="3"/>
        <charset val="128"/>
      </rPr>
      <t>タングステン</t>
    </r>
  </si>
  <si>
    <r>
      <rPr>
        <sz val="11"/>
        <rFont val="ＭＳ Ｐゴシック"/>
        <family val="3"/>
        <charset val="128"/>
      </rPr>
      <t>備考・添付書類</t>
    </r>
  </si>
  <si>
    <r>
      <rPr>
        <sz val="11"/>
        <rFont val="ＭＳ Ｐゴシック"/>
        <family val="3"/>
        <charset val="128"/>
      </rPr>
      <t>はい</t>
    </r>
  </si>
  <si>
    <r>
      <rPr>
        <sz val="11"/>
        <rFont val="ＭＳ Ｐゴシック"/>
        <family val="3"/>
        <charset val="128"/>
      </rPr>
      <t>いいえ</t>
    </r>
  </si>
  <si>
    <r>
      <rPr>
        <sz val="11"/>
        <rFont val="ＭＳ Ｐゴシック"/>
        <family val="3"/>
        <charset val="128"/>
      </rPr>
      <t>不明</t>
    </r>
  </si>
  <si>
    <r>
      <rPr>
        <sz val="11"/>
        <rFont val="ＭＳ Ｐゴシック"/>
        <family val="3"/>
        <charset val="128"/>
      </rPr>
      <t>ゼロ</t>
    </r>
  </si>
  <si>
    <r>
      <rPr>
        <sz val="11"/>
        <rFont val="ＭＳ Ｐゴシック"/>
        <family val="3"/>
        <charset val="128"/>
      </rPr>
      <t>金属</t>
    </r>
  </si>
  <si>
    <r>
      <rPr>
        <sz val="11"/>
        <rFont val="ＭＳ Ｐゴシック"/>
        <family val="3"/>
        <charset val="128"/>
      </rPr>
      <t>既知の別名</t>
    </r>
  </si>
  <si>
    <r>
      <rPr>
        <sz val="11"/>
        <rFont val="ＭＳ Ｐゴシック"/>
        <family val="3"/>
        <charset val="128"/>
      </rPr>
      <t>標準的製錬業者名</t>
    </r>
  </si>
  <si>
    <r>
      <rPr>
        <sz val="11"/>
        <rFont val="ＭＳ Ｐゴシック"/>
        <family val="3"/>
        <charset val="128"/>
      </rPr>
      <t>製錬施設所在地：国</t>
    </r>
  </si>
  <si>
    <r>
      <rPr>
        <sz val="11"/>
        <rFont val="ＭＳ Ｐゴシック"/>
        <family val="3"/>
        <charset val="128"/>
      </rPr>
      <t>製錬業者識別番号の発行元</t>
    </r>
  </si>
  <si>
    <r>
      <rPr>
        <sz val="11"/>
        <rFont val="ＭＳ Ｐゴシック"/>
        <family val="3"/>
        <charset val="128"/>
      </rPr>
      <t>製錬業者所在地：番地</t>
    </r>
  </si>
  <si>
    <r>
      <rPr>
        <sz val="11"/>
        <rFont val="ＭＳ Ｐゴシック"/>
        <family val="3"/>
        <charset val="128"/>
      </rPr>
      <t>製錬業者所在地：市</t>
    </r>
  </si>
  <si>
    <r>
      <rPr>
        <sz val="11"/>
        <rFont val="ＭＳ Ｐゴシック"/>
        <family val="3"/>
        <charset val="128"/>
      </rPr>
      <t>製錬施設所在地：州／県</t>
    </r>
  </si>
  <si>
    <r>
      <rPr>
        <sz val="11"/>
        <rFont val="ＭＳ Ｐゴシック"/>
        <family val="3"/>
        <charset val="128"/>
      </rPr>
      <t>製錬業者識別番号の入力列</t>
    </r>
  </si>
  <si>
    <r>
      <rPr>
        <sz val="11"/>
        <rFont val="ＭＳ Ｐゴシック"/>
        <family val="3"/>
        <charset val="128"/>
      </rPr>
      <t>金属</t>
    </r>
    <r>
      <rPr>
        <sz val="11"/>
        <rFont val="Verdana"/>
        <family val="2"/>
      </rPr>
      <t xml:space="preserve"> (*)</t>
    </r>
  </si>
  <si>
    <r>
      <rPr>
        <sz val="11"/>
        <rFont val="ＭＳ Ｐゴシック"/>
        <family val="3"/>
        <charset val="128"/>
      </rPr>
      <t>製錬業者所在地：国</t>
    </r>
    <r>
      <rPr>
        <sz val="11"/>
        <rFont val="Verdana"/>
        <family val="2"/>
      </rPr>
      <t>(*)</t>
    </r>
  </si>
  <si>
    <r>
      <rPr>
        <sz val="11"/>
        <rFont val="ＭＳ Ｐゴシック"/>
        <family val="3"/>
        <charset val="128"/>
      </rPr>
      <t>製錬業者連絡先担当者名</t>
    </r>
  </si>
  <si>
    <r>
      <rPr>
        <sz val="11"/>
        <rFont val="ＭＳ Ｐゴシック"/>
        <family val="3"/>
        <charset val="128"/>
      </rPr>
      <t>製錬業者連絡先電子メール</t>
    </r>
  </si>
  <si>
    <r>
      <rPr>
        <sz val="11"/>
        <rFont val="ＭＳ Ｐゴシック"/>
        <family val="3"/>
        <charset val="128"/>
      </rPr>
      <t>今後の対策案</t>
    </r>
  </si>
  <si>
    <r>
      <rPr>
        <sz val="11"/>
        <rFont val="ＭＳ Ｐゴシック"/>
        <family val="3"/>
        <charset val="128"/>
      </rPr>
      <t>鉱山名を記入。再生利用品又はスクラップを調達した場合は「再生利用品」</t>
    </r>
    <r>
      <rPr>
        <sz val="11"/>
        <rFont val="Verdana"/>
        <family val="2"/>
      </rPr>
      <t xml:space="preserve"> </t>
    </r>
    <r>
      <rPr>
        <sz val="11"/>
        <rFont val="ＭＳ Ｐゴシック"/>
        <family val="3"/>
        <charset val="128"/>
      </rPr>
      <t>又は「スクラップ」と記入</t>
    </r>
  </si>
  <si>
    <r>
      <rPr>
        <sz val="11"/>
        <rFont val="ＭＳ Ｐゴシック"/>
        <family val="3"/>
        <charset val="128"/>
      </rPr>
      <t>鉱山の所在地（国）を記入。再生利用品又はスクラップを調達した場合は「再生利用品」</t>
    </r>
    <r>
      <rPr>
        <sz val="11"/>
        <rFont val="Verdana"/>
        <family val="2"/>
      </rPr>
      <t xml:space="preserve"> </t>
    </r>
    <r>
      <rPr>
        <sz val="11"/>
        <rFont val="ＭＳ Ｐゴシック"/>
        <family val="3"/>
        <charset val="128"/>
      </rPr>
      <t>又は「スクラップ」と記入</t>
    </r>
  </si>
  <si>
    <r>
      <rPr>
        <sz val="11"/>
        <rFont val="ＭＳ Ｐゴシック"/>
        <family val="3"/>
        <charset val="128"/>
      </rPr>
      <t>製錬業者の材料はすべて再生利用品又はスクラップ起源から調達されていますか？</t>
    </r>
  </si>
  <si>
    <r>
      <rPr>
        <sz val="11"/>
        <rFont val="ＭＳ Ｐゴシック"/>
        <family val="3"/>
        <charset val="128"/>
      </rPr>
      <t>顧客に書式を提出する前に、赤で表示されている必須項目について、すべて記入されているかを確認ください。</t>
    </r>
  </si>
  <si>
    <r>
      <rPr>
        <sz val="11"/>
        <rFont val="ＭＳ Ｐゴシック"/>
        <family val="3"/>
        <charset val="128"/>
      </rPr>
      <t>未記入の必須項目があります</t>
    </r>
  </si>
  <si>
    <r>
      <rPr>
        <sz val="11"/>
        <rFont val="ＭＳ Ｐゴシック"/>
        <family val="3"/>
        <charset val="128"/>
      </rPr>
      <t>必須項目</t>
    </r>
  </si>
  <si>
    <r>
      <rPr>
        <sz val="11"/>
        <rFont val="ＭＳ Ｐゴシック"/>
        <family val="3"/>
        <charset val="128"/>
      </rPr>
      <t>注</t>
    </r>
  </si>
  <si>
    <r>
      <rPr>
        <sz val="11"/>
        <rFont val="ＭＳ Ｐゴシック"/>
        <family val="3"/>
        <charset val="128"/>
      </rPr>
      <t>該当箇所へのリンク</t>
    </r>
  </si>
  <si>
    <r>
      <rPr>
        <sz val="11"/>
        <rFont val="ＭＳ Ｐゴシック"/>
        <family val="3"/>
        <charset val="128"/>
      </rPr>
      <t>「</t>
    </r>
    <r>
      <rPr>
        <sz val="11"/>
        <rFont val="Verdana"/>
        <family val="2"/>
      </rPr>
      <t>Declaration</t>
    </r>
    <r>
      <rPr>
        <sz val="11"/>
        <rFont val="ＭＳ Ｐゴシック"/>
        <family val="3"/>
        <charset val="128"/>
      </rPr>
      <t>（申告）」シートの申告範囲で「製品（又は製品リスト）」レベルを選択した場合のみ記入が必須となります</t>
    </r>
  </si>
  <si>
    <r>
      <rPr>
        <sz val="11"/>
        <rFont val="ＭＳ Ｐゴシック"/>
        <family val="3"/>
        <charset val="128"/>
      </rPr>
      <t>製造者の製品番号</t>
    </r>
    <r>
      <rPr>
        <sz val="11"/>
        <rFont val="Verdana"/>
        <family val="2"/>
      </rPr>
      <t>(*)</t>
    </r>
  </si>
  <si>
    <r>
      <rPr>
        <sz val="11"/>
        <rFont val="ＭＳ Ｐゴシック"/>
        <family val="3"/>
        <charset val="128"/>
      </rPr>
      <t>製造者の製品名</t>
    </r>
  </si>
  <si>
    <r>
      <t>RMI</t>
    </r>
    <r>
      <rPr>
        <sz val="11"/>
        <rFont val="ＭＳ Ｐゴシック"/>
        <family val="3"/>
        <charset val="128"/>
      </rPr>
      <t>ウェブサイト：</t>
    </r>
    <r>
      <rPr>
        <sz val="11"/>
        <rFont val="Verdana"/>
        <family val="2"/>
      </rPr>
      <t xml:space="preserve"> (www.responsiblemineralsinitiative.org)
</t>
    </r>
    <r>
      <rPr>
        <sz val="11"/>
        <rFont val="ＭＳ Ｐゴシック"/>
        <family val="3"/>
        <charset val="128"/>
      </rPr>
      <t>トレーニング、ガイダンス、報告テンプレート、責任ある鉱物保証プロセスプログラム適合製錬業者リスト</t>
    </r>
  </si>
  <si>
    <r>
      <rPr>
        <sz val="11"/>
        <rFont val="ＭＳ Ｐゴシック"/>
        <family val="3"/>
        <charset val="128"/>
      </rPr>
      <t>この紛争鉱物報告テンプレート（テンプレート）は、責任ある鉱物イニシアチブ（</t>
    </r>
    <r>
      <rPr>
        <sz val="11"/>
        <rFont val="Verdana"/>
        <family val="2"/>
      </rPr>
      <t>RMI</t>
    </r>
    <r>
      <rPr>
        <sz val="11"/>
        <rFont val="ＭＳ Ｐゴシック"/>
        <family val="3"/>
        <charset val="128"/>
      </rPr>
      <t>）が作成した、無料の標準報告テンプレートです。このテンプレートは鉱物の原産国と、使用される製錬・精製業者に関しサプライチェーンを通して情報を収集することを円滑にし、法律のコンプライアンスを支援します</t>
    </r>
    <r>
      <rPr>
        <sz val="11"/>
        <rFont val="Verdana"/>
        <family val="2"/>
      </rPr>
      <t>*</t>
    </r>
    <r>
      <rPr>
        <sz val="11"/>
        <rFont val="ＭＳ Ｐゴシック"/>
        <family val="3"/>
        <charset val="128"/>
      </rPr>
      <t>。このテンプレートは、責任ある鉱物保証プロセスの監査を受けることにつながる可能性のある、新たな製錬・精製業者の特定もサポートします</t>
    </r>
    <r>
      <rPr>
        <sz val="11"/>
        <rFont val="Verdana"/>
        <family val="2"/>
      </rPr>
      <t>**</t>
    </r>
    <r>
      <rPr>
        <sz val="11"/>
        <rFont val="ＭＳ Ｐゴシック"/>
        <family val="3"/>
        <charset val="128"/>
      </rPr>
      <t xml:space="preserve">。
</t>
    </r>
    <r>
      <rPr>
        <sz val="11"/>
        <rFont val="Verdana"/>
        <family val="2"/>
      </rPr>
      <t>CMRT</t>
    </r>
    <r>
      <rPr>
        <sz val="11"/>
        <rFont val="ＭＳ Ｐゴシック"/>
        <family val="3"/>
        <charset val="128"/>
      </rPr>
      <t>は、下流企業が（精錬業者までの）サプライチェーンに関する情報を開示するために、こうした企業向けに考案されたものです。</t>
    </r>
    <r>
      <rPr>
        <sz val="11"/>
        <rFont val="Verdana"/>
        <family val="2"/>
      </rPr>
      <t>3TG</t>
    </r>
    <r>
      <rPr>
        <sz val="11"/>
        <rFont val="ＭＳ Ｐゴシック"/>
        <family val="3"/>
        <charset val="128"/>
      </rPr>
      <t>精錬業者または精製業者の場合は、</t>
    </r>
    <r>
      <rPr>
        <sz val="11"/>
        <rFont val="Verdana"/>
        <family val="2"/>
      </rPr>
      <t>RMAP</t>
    </r>
    <r>
      <rPr>
        <sz val="11"/>
        <rFont val="ＭＳ Ｐゴシック"/>
        <family val="3"/>
        <charset val="128"/>
      </rPr>
      <t>プロトコルに従い精製業者リストタブに貴社名を記入することをお勧めします。
同書に記入する際、セルへの記入内容が「</t>
    </r>
    <r>
      <rPr>
        <sz val="11"/>
        <rFont val="Verdana"/>
        <family val="2"/>
      </rPr>
      <t>=</t>
    </r>
    <r>
      <rPr>
        <sz val="11"/>
        <rFont val="ＭＳ Ｐゴシック"/>
        <family val="3"/>
        <charset val="128"/>
      </rPr>
      <t>」または「</t>
    </r>
    <r>
      <rPr>
        <sz val="11"/>
        <rFont val="Verdana"/>
        <family val="2"/>
      </rPr>
      <t>#</t>
    </r>
    <r>
      <rPr>
        <sz val="11"/>
        <rFont val="ＭＳ Ｐゴシック"/>
        <family val="3"/>
        <charset val="128"/>
      </rPr>
      <t xml:space="preserve">」で始まることはできません。
</t>
    </r>
  </si>
  <si>
    <r>
      <t>*2010</t>
    </r>
    <r>
      <rPr>
        <sz val="11"/>
        <rFont val="ＭＳ Ｐゴシック"/>
        <family val="3"/>
        <charset val="128"/>
      </rPr>
      <t>年に、コンゴ民主共和国</t>
    </r>
    <r>
      <rPr>
        <sz val="11"/>
        <rFont val="Verdana"/>
        <family val="2"/>
      </rPr>
      <t>(DRC)</t>
    </r>
    <r>
      <rPr>
        <sz val="11"/>
        <rFont val="ＭＳ Ｐゴシック"/>
        <family val="3"/>
        <charset val="128"/>
      </rPr>
      <t>又は隣接国原産の「紛争鉱物」に関する条項が含まれる、ドッド・フランクウォール街改革及び消費者保護に関する法が可決されました。これを受けて、米国証券取引委員会</t>
    </r>
    <r>
      <rPr>
        <sz val="11"/>
        <rFont val="Verdana"/>
        <family val="2"/>
      </rPr>
      <t>(SEC)</t>
    </r>
    <r>
      <rPr>
        <sz val="11"/>
        <rFont val="ＭＳ Ｐゴシック"/>
        <family val="3"/>
        <charset val="128"/>
      </rPr>
      <t>は、米国の株式公開企業を対象とした、紛争鉱物調達先に関する開示規則を発行しました。
（</t>
    </r>
    <r>
      <rPr>
        <sz val="11"/>
        <rFont val="Verdana"/>
        <family val="2"/>
      </rPr>
      <t>http://www.sec.gov/rules/final/2012/34-67716.pdf</t>
    </r>
    <r>
      <rPr>
        <sz val="11"/>
        <rFont val="ＭＳ Ｐゴシック"/>
        <family val="3"/>
        <charset val="128"/>
      </rPr>
      <t>の規則を参照してください）この規則は、サプライヤーに方針、デューデリジェンスの枠組み及び管理システムの構築に関して指導する「</t>
    </r>
    <r>
      <rPr>
        <sz val="11"/>
        <rFont val="Verdana"/>
        <family val="2"/>
      </rPr>
      <t>OECD</t>
    </r>
    <r>
      <rPr>
        <sz val="11"/>
        <rFont val="ＭＳ Ｐゴシック"/>
        <family val="3"/>
        <charset val="128"/>
      </rPr>
      <t>紛争地域及び高リスク地域からの鉱物の責任あるサプライチェーンのためのデューデリジェンス・ガイダンス</t>
    </r>
    <r>
      <rPr>
        <sz val="11"/>
        <rFont val="Verdana"/>
        <family val="2"/>
      </rPr>
      <t>(OECD Due Diligence Guidance for Responsible Supply Chains of Minerals from Conflict-Affected and High-Risk Areas)</t>
    </r>
    <r>
      <rPr>
        <sz val="11"/>
        <rFont val="ＭＳ Ｐゴシック"/>
        <family val="3"/>
        <charset val="128"/>
      </rPr>
      <t>」（</t>
    </r>
    <r>
      <rPr>
        <sz val="11"/>
        <rFont val="Verdana"/>
        <family val="2"/>
      </rPr>
      <t>http://www.oecd.org/dataoecd/62/30/46740847.pdf</t>
    </r>
    <r>
      <rPr>
        <sz val="11"/>
        <rFont val="ＭＳ Ｐゴシック"/>
        <family val="3"/>
        <charset val="128"/>
      </rPr>
      <t xml:space="preserve">）を参照しています。
</t>
    </r>
    <r>
      <rPr>
        <sz val="11"/>
        <rFont val="Verdana"/>
        <family val="2"/>
      </rPr>
      <t>**</t>
    </r>
    <r>
      <rPr>
        <sz val="11"/>
        <rFont val="ＭＳ Ｐゴシック"/>
        <family val="3"/>
        <charset val="128"/>
      </rPr>
      <t>　責任ある鉱物イニシアチブ（</t>
    </r>
    <r>
      <rPr>
        <sz val="11"/>
        <rFont val="Verdana"/>
        <family val="2"/>
      </rPr>
      <t>www.responsiblemineralsinitiative.org</t>
    </r>
    <r>
      <rPr>
        <sz val="11"/>
        <rFont val="ＭＳ Ｐゴシック"/>
        <family val="3"/>
        <charset val="128"/>
      </rPr>
      <t>）の情報を参照してください。</t>
    </r>
  </si>
  <si>
    <r>
      <t xml:space="preserve">2.  </t>
    </r>
    <r>
      <rPr>
        <sz val="10"/>
        <rFont val="ＭＳ Ｐゴシック"/>
        <family val="3"/>
        <charset val="128"/>
      </rPr>
      <t>貴社の申告範囲を選択してください。範囲の選択肢は以下のとおりです</t>
    </r>
    <r>
      <rPr>
        <sz val="10"/>
        <rFont val="Verdana"/>
        <family val="2"/>
      </rPr>
      <t>:
A.  Company-wide</t>
    </r>
    <r>
      <rPr>
        <sz val="10"/>
        <rFont val="ＭＳ Ｐゴシック"/>
        <family val="3"/>
        <charset val="128"/>
      </rPr>
      <t xml:space="preserve">（全社）
</t>
    </r>
    <r>
      <rPr>
        <sz val="10"/>
        <rFont val="Verdana"/>
        <family val="2"/>
      </rPr>
      <t>B. Product (or List of Products)</t>
    </r>
    <r>
      <rPr>
        <sz val="10"/>
        <rFont val="ＭＳ Ｐゴシック"/>
        <family val="3"/>
        <charset val="128"/>
      </rPr>
      <t xml:space="preserve">（製品（又は製品リスト）
</t>
    </r>
    <r>
      <rPr>
        <sz val="10"/>
        <rFont val="Verdana"/>
        <family val="2"/>
      </rPr>
      <t>C. User-Defined</t>
    </r>
    <r>
      <rPr>
        <sz val="10"/>
        <rFont val="ＭＳ Ｐゴシック"/>
        <family val="3"/>
        <charset val="128"/>
      </rPr>
      <t>（ユーザー定義）
「全社」の場合、申告には親会社が製造する製品又は製品素材全体が含まれます。ユーザーが企業レベルでの</t>
    </r>
    <r>
      <rPr>
        <sz val="10"/>
        <rFont val="Verdana"/>
        <family val="2"/>
      </rPr>
      <t>3TG</t>
    </r>
    <r>
      <rPr>
        <sz val="10"/>
        <rFont val="ＭＳ Ｐゴシック"/>
        <family val="3"/>
        <charset val="128"/>
      </rPr>
      <t>データを報告している場合は、このユーザーが製造する全製品に関する</t>
    </r>
    <r>
      <rPr>
        <sz val="10"/>
        <rFont val="Verdana"/>
        <family val="2"/>
      </rPr>
      <t>3TG</t>
    </r>
    <r>
      <rPr>
        <sz val="10"/>
        <rFont val="ＭＳ Ｐゴシック"/>
        <family val="3"/>
        <charset val="128"/>
      </rPr>
      <t>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t>
    </r>
    <r>
      <rPr>
        <sz val="10"/>
        <rFont val="Verdana"/>
        <family val="2"/>
      </rPr>
      <t>B</t>
    </r>
    <r>
      <rPr>
        <sz val="10"/>
        <rFont val="ＭＳ Ｐゴシック"/>
        <family val="3"/>
        <charset val="128"/>
      </rPr>
      <t>列に記入してください。製品リストシート</t>
    </r>
    <r>
      <rPr>
        <sz val="10"/>
        <rFont val="Verdana"/>
        <family val="2"/>
      </rPr>
      <t>C</t>
    </r>
    <r>
      <rPr>
        <sz val="10"/>
        <rFont val="ＭＳ Ｐゴシック"/>
        <family val="3"/>
        <charset val="128"/>
      </rPr>
      <t>列へのメーカー品目説明の記入は任意です。
申告範囲に「ユーザー定義」を選択した場合、ユーザーは</t>
    </r>
    <r>
      <rPr>
        <sz val="10"/>
        <rFont val="Verdana"/>
        <family val="2"/>
      </rPr>
      <t>3TG</t>
    </r>
    <r>
      <rPr>
        <sz val="10"/>
        <rFont val="ＭＳ Ｐゴシック"/>
        <family val="3"/>
        <charset val="128"/>
      </rPr>
      <t>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t>
    </r>
    <r>
      <rPr>
        <sz val="10"/>
        <rFont val="Verdana"/>
        <family val="2"/>
      </rPr>
      <t>3TG</t>
    </r>
    <r>
      <rPr>
        <sz val="10"/>
        <rFont val="ＭＳ Ｐゴシック"/>
        <family val="3"/>
        <charset val="128"/>
      </rPr>
      <t>それぞれに対する質問表に対する回答を提供するべきです。
この欄は必須です。</t>
    </r>
  </si>
  <si>
    <r>
      <rPr>
        <sz val="10"/>
        <rFont val="ＭＳ Ｐゴシック"/>
        <family val="3"/>
        <charset val="128"/>
      </rPr>
      <t>これらの</t>
    </r>
    <r>
      <rPr>
        <sz val="10"/>
        <rFont val="Verdana"/>
        <family val="2"/>
      </rPr>
      <t>7</t>
    </r>
    <r>
      <rPr>
        <sz val="10"/>
        <rFont val="ＭＳ Ｐゴシック"/>
        <family val="3"/>
        <charset val="128"/>
      </rPr>
      <t>つの質問は各金属に関する使用法、原産地、調達先を明確にするものです。質問は、法規制の適用性を判定できるように貴社の製品中への</t>
    </r>
    <r>
      <rPr>
        <sz val="10"/>
        <rFont val="Verdana"/>
        <family val="2"/>
      </rPr>
      <t>3TG</t>
    </r>
    <r>
      <rPr>
        <sz val="10"/>
        <rFont val="ＭＳ Ｐゴシック"/>
        <family val="3"/>
        <charset val="128"/>
      </rPr>
      <t>の使用に関する情報を収集するために作られています。これらの質問への回答は、企業情報に関するセクションで選択した「申告範囲」が対象となります。このセクションでの質問への回答は、</t>
    </r>
    <r>
      <rPr>
        <sz val="10"/>
        <rFont val="Verdana"/>
        <family val="2"/>
      </rPr>
      <t>3TG</t>
    </r>
    <r>
      <rPr>
        <sz val="10"/>
        <rFont val="ＭＳ Ｐゴシック"/>
        <family val="3"/>
        <charset val="128"/>
      </rPr>
      <t>に関する報告の適用性や完全性を判定するために使用できます。</t>
    </r>
  </si>
  <si>
    <r>
      <t>7</t>
    </r>
    <r>
      <rPr>
        <sz val="11"/>
        <rFont val="Calibri"/>
        <family val="2"/>
      </rPr>
      <t>つの各質問には、各金属それぞれについてドロップダウンメニューから回答を選択してください。このセクションでの質問では、</t>
    </r>
    <r>
      <rPr>
        <sz val="11"/>
        <rFont val="Verdana"/>
        <family val="2"/>
      </rPr>
      <t>3TG</t>
    </r>
    <r>
      <rPr>
        <sz val="11"/>
        <rFont val="Calibri"/>
        <family val="2"/>
      </rPr>
      <t>全てについて記入する必要があります。ある金属に関する質問</t>
    </r>
    <r>
      <rPr>
        <sz val="11"/>
        <rFont val="Verdana"/>
        <family val="2"/>
      </rPr>
      <t>1</t>
    </r>
    <r>
      <rPr>
        <sz val="11"/>
        <rFont val="Calibri"/>
        <family val="2"/>
      </rPr>
      <t>への回答が「はい」の場合は、その金属についてそれ以降の質問にも記入し、貴社のデューデリジェンスプログラム全体に関する下記のデューデリジェンス関連の質問（</t>
    </r>
    <r>
      <rPr>
        <sz val="11"/>
        <rFont val="Verdana"/>
        <family val="2"/>
      </rPr>
      <t>A</t>
    </r>
    <r>
      <rPr>
        <sz val="11"/>
        <rFont val="Calibri"/>
        <family val="2"/>
      </rPr>
      <t>～</t>
    </r>
    <r>
      <rPr>
        <sz val="11"/>
        <rFont val="Verdana"/>
        <family val="2"/>
      </rPr>
      <t>I</t>
    </r>
    <r>
      <rPr>
        <sz val="11"/>
        <rFont val="Calibri"/>
        <family val="2"/>
      </rPr>
      <t>）にも回答する必要があります。</t>
    </r>
  </si>
  <si>
    <r>
      <t xml:space="preserve">1. </t>
    </r>
    <r>
      <rPr>
        <sz val="11"/>
        <rFont val="Calibri"/>
        <family val="2"/>
      </rPr>
      <t>これは</t>
    </r>
    <r>
      <rPr>
        <sz val="11"/>
        <rFont val="Verdana"/>
        <family val="2"/>
      </rPr>
      <t>2</t>
    </r>
    <r>
      <rPr>
        <sz val="11"/>
        <rFont val="Calibri"/>
        <family val="2"/>
      </rPr>
      <t>つある質問の</t>
    </r>
    <r>
      <rPr>
        <sz val="11"/>
        <rFont val="Verdana"/>
        <family val="2"/>
      </rPr>
      <t>1</t>
    </r>
    <r>
      <rPr>
        <sz val="11"/>
        <rFont val="Calibri"/>
        <family val="2"/>
      </rPr>
      <t>つ目の質問であり、</t>
    </r>
    <r>
      <rPr>
        <sz val="11"/>
        <rFont val="Verdana"/>
        <family val="2"/>
      </rPr>
      <t>3TG</t>
    </r>
    <r>
      <rPr>
        <sz val="11"/>
        <rFont val="Calibri"/>
        <family val="2"/>
      </rPr>
      <t>が紛争鉱物報告要件の範囲内に当てはまるか否かを判定するために使用されます。この質問は、</t>
    </r>
    <r>
      <rPr>
        <sz val="11"/>
        <rFont val="Verdana"/>
        <family val="2"/>
      </rPr>
      <t>3TG</t>
    </r>
    <r>
      <rPr>
        <sz val="11"/>
        <rFont val="Calibri"/>
        <family val="2"/>
      </rPr>
      <t>が製品の「機能性又は生産にとって必要」か否かを判定する方法に関する最終規則において</t>
    </r>
    <r>
      <rPr>
        <sz val="11"/>
        <rFont val="Verdana"/>
        <family val="2"/>
      </rPr>
      <t>SEC</t>
    </r>
    <r>
      <rPr>
        <sz val="11"/>
        <rFont val="Calibri"/>
        <family val="2"/>
      </rPr>
      <t>が提供したガイダンスに基づくものです。</t>
    </r>
    <r>
      <rPr>
        <sz val="11"/>
        <rFont val="Verdana"/>
        <family val="2"/>
      </rPr>
      <t>SEC</t>
    </r>
    <r>
      <rPr>
        <sz val="11"/>
        <rFont val="Calibri"/>
        <family val="2"/>
      </rPr>
      <t>ガイダンスでは、その</t>
    </r>
    <r>
      <rPr>
        <sz val="11"/>
        <rFont val="Verdana"/>
        <family val="2"/>
      </rPr>
      <t>3TG</t>
    </r>
    <r>
      <rPr>
        <sz val="11"/>
        <rFont val="Calibri"/>
        <family val="2"/>
      </rPr>
      <t>が一般に予想される製品の機能、使用又は目的に必要ではない場合には、製品のサプライチェーン内に存在する企業は</t>
    </r>
    <r>
      <rPr>
        <sz val="11"/>
        <rFont val="Verdana"/>
        <family val="2"/>
      </rPr>
      <t>3TG</t>
    </r>
    <r>
      <rPr>
        <sz val="11"/>
        <rFont val="Calibri"/>
        <family val="2"/>
      </rPr>
      <t>をその製品又は製品の部品に意図的に付加しないという前提を、その根拠においています。同様に、このガイダンスでは、</t>
    </r>
    <r>
      <rPr>
        <sz val="11"/>
        <rFont val="Verdana"/>
        <family val="2"/>
      </rPr>
      <t>3TG</t>
    </r>
    <r>
      <rPr>
        <sz val="11"/>
        <rFont val="Calibri"/>
        <family val="2"/>
      </rPr>
      <t>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t>
    </r>
    <r>
      <rPr>
        <sz val="11"/>
        <rFont val="Verdana"/>
        <family val="2"/>
      </rPr>
      <t>3TG</t>
    </r>
    <r>
      <rPr>
        <sz val="11"/>
        <rFont val="Calibri"/>
        <family val="2"/>
      </rPr>
      <t>それぞれについて回答する必要があります。</t>
    </r>
    <r>
      <rPr>
        <sz val="11"/>
        <rFont val="Verdana"/>
        <family val="2"/>
      </rPr>
      <t xml:space="preserve">
</t>
    </r>
    <r>
      <rPr>
        <sz val="11"/>
        <rFont val="Calibri"/>
        <family val="2"/>
      </rPr>
      <t>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t>
    </r>
    <r>
      <rPr>
        <sz val="11"/>
        <rFont val="Verdana"/>
        <family val="2"/>
      </rPr>
      <t xml:space="preserve">
</t>
    </r>
    <r>
      <rPr>
        <sz val="11"/>
        <rFont val="Calibri"/>
        <family val="2"/>
      </rPr>
      <t>この質問には、</t>
    </r>
    <r>
      <rPr>
        <sz val="11"/>
        <rFont val="Verdana"/>
        <family val="2"/>
      </rPr>
      <t>3TG</t>
    </r>
    <r>
      <rPr>
        <sz val="11"/>
        <rFont val="Calibri"/>
        <family val="2"/>
      </rPr>
      <t>それぞれについて回答する必要があります。この質問には、「</t>
    </r>
    <r>
      <rPr>
        <sz val="11"/>
        <rFont val="Verdana"/>
        <family val="2"/>
      </rPr>
      <t>Yes</t>
    </r>
    <r>
      <rPr>
        <sz val="11"/>
        <rFont val="Calibri"/>
        <family val="2"/>
      </rPr>
      <t>（はい）」又は「</t>
    </r>
    <r>
      <rPr>
        <sz val="11"/>
        <rFont val="Verdana"/>
        <family val="2"/>
      </rPr>
      <t>No</t>
    </r>
    <r>
      <rPr>
        <sz val="11"/>
        <rFont val="Calibri"/>
        <family val="2"/>
      </rPr>
      <t>（いいえ）」で回答してください。この質問への回答は必須です。</t>
    </r>
  </si>
  <si>
    <r>
      <t xml:space="preserve">2. </t>
    </r>
    <r>
      <rPr>
        <sz val="11"/>
        <rFont val="Calibri"/>
        <family val="2"/>
      </rPr>
      <t>この質問は、質問</t>
    </r>
    <r>
      <rPr>
        <sz val="11"/>
        <rFont val="Verdana"/>
        <family val="2"/>
      </rPr>
      <t>1</t>
    </r>
    <r>
      <rPr>
        <sz val="11"/>
        <rFont val="Calibri"/>
        <family val="2"/>
      </rPr>
      <t>の回答が「</t>
    </r>
    <r>
      <rPr>
        <sz val="11"/>
        <rFont val="Verdana"/>
        <family val="2"/>
      </rPr>
      <t>Yes</t>
    </r>
    <r>
      <rPr>
        <sz val="11"/>
        <rFont val="Calibri"/>
        <family val="2"/>
      </rPr>
      <t>（はい）」である場合には</t>
    </r>
    <r>
      <rPr>
        <sz val="11"/>
        <rFont val="Verdana"/>
        <family val="2"/>
      </rPr>
      <t>3TG</t>
    </r>
    <r>
      <rPr>
        <sz val="11"/>
        <rFont val="Calibri"/>
        <family val="2"/>
      </rPr>
      <t>それぞれについて回答するものとします。これは</t>
    </r>
    <r>
      <rPr>
        <sz val="11"/>
        <rFont val="Verdana"/>
        <family val="2"/>
      </rPr>
      <t>2</t>
    </r>
    <r>
      <rPr>
        <sz val="11"/>
        <rFont val="Calibri"/>
        <family val="2"/>
      </rPr>
      <t>つある質問の</t>
    </r>
    <r>
      <rPr>
        <sz val="11"/>
        <rFont val="Verdana"/>
        <family val="2"/>
      </rPr>
      <t>2</t>
    </r>
    <r>
      <rPr>
        <sz val="11"/>
        <rFont val="Calibri"/>
        <family val="2"/>
      </rPr>
      <t>番目の質問で、</t>
    </r>
    <r>
      <rPr>
        <sz val="11"/>
        <rFont val="Verdana"/>
        <family val="2"/>
      </rPr>
      <t>3TG</t>
    </r>
    <r>
      <rPr>
        <sz val="11"/>
        <rFont val="Calibri"/>
        <family val="2"/>
      </rPr>
      <t>が製品の「機能性や生産にとって必要」か否かを判定する方法に関する</t>
    </r>
    <r>
      <rPr>
        <sz val="11"/>
        <rFont val="Verdana"/>
        <family val="2"/>
      </rPr>
      <t>SEC</t>
    </r>
    <r>
      <rPr>
        <sz val="11"/>
        <rFont val="Calibri"/>
        <family val="2"/>
      </rPr>
      <t>の最終規則で規定されている紛争鉱物報告要件の範囲内に</t>
    </r>
    <r>
      <rPr>
        <sz val="11"/>
        <rFont val="Verdana"/>
        <family val="2"/>
      </rPr>
      <t>3TG</t>
    </r>
    <r>
      <rPr>
        <sz val="11"/>
        <rFont val="Calibri"/>
        <family val="2"/>
      </rPr>
      <t>が当てはまるか否かを判定するためにこの質問の回答は使用されます。この質問は、質問</t>
    </r>
    <r>
      <rPr>
        <sz val="11"/>
        <rFont val="Verdana"/>
        <family val="2"/>
      </rPr>
      <t>1</t>
    </r>
    <r>
      <rPr>
        <sz val="11"/>
        <rFont val="Calibri"/>
        <family val="2"/>
      </rPr>
      <t>の質問や回答と関連付けられています。この質問は、</t>
    </r>
    <r>
      <rPr>
        <sz val="11"/>
        <rFont val="Verdana"/>
        <family val="2"/>
      </rPr>
      <t>3TG</t>
    </r>
    <r>
      <rPr>
        <sz val="11"/>
        <rFont val="Calibri"/>
        <family val="2"/>
      </rPr>
      <t>がある程度完成品に残留している場合、</t>
    </r>
    <r>
      <rPr>
        <sz val="11"/>
        <rFont val="Verdana"/>
        <family val="2"/>
      </rPr>
      <t>3TG</t>
    </r>
    <r>
      <rPr>
        <sz val="11"/>
        <rFont val="Calibri"/>
        <family val="2"/>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rFont val="Verdana"/>
        <family val="2"/>
      </rPr>
      <t>3TG</t>
    </r>
    <r>
      <rPr>
        <sz val="11"/>
        <rFont val="Calibri"/>
        <family val="2"/>
      </rPr>
      <t>も含まれます。多くの場合、メーカーは製造過程中に</t>
    </r>
    <r>
      <rPr>
        <sz val="11"/>
        <rFont val="Verdana"/>
        <family val="2"/>
      </rPr>
      <t>3TG</t>
    </r>
    <r>
      <rPr>
        <sz val="11"/>
        <rFont val="Calibri"/>
        <family val="2"/>
      </rPr>
      <t>の削除又は消耗を促進しようと努めますが、ある程度の</t>
    </r>
    <r>
      <rPr>
        <sz val="11"/>
        <rFont val="Verdana"/>
        <family val="2"/>
      </rPr>
      <t>3TG</t>
    </r>
    <r>
      <rPr>
        <sz val="11"/>
        <rFont val="Calibri"/>
        <family val="2"/>
      </rPr>
      <t>が残留します。</t>
    </r>
    <r>
      <rPr>
        <sz val="11"/>
        <rFont val="Verdana"/>
        <family val="2"/>
      </rPr>
      <t>3TG</t>
    </r>
    <r>
      <rPr>
        <sz val="11"/>
        <rFont val="Calibri"/>
        <family val="2"/>
      </rPr>
      <t>が製造過程中に加えられた又は含まれたが、その製造過程の完了時に</t>
    </r>
    <r>
      <rPr>
        <sz val="11"/>
        <rFont val="Verdana"/>
        <family val="2"/>
      </rPr>
      <t>3TG</t>
    </r>
    <r>
      <rPr>
        <sz val="11"/>
        <rFont val="Calibri"/>
        <family val="2"/>
      </rPr>
      <t>が残留しないように完全に除去された場合、この質問の回答は「</t>
    </r>
    <r>
      <rPr>
        <sz val="11"/>
        <rFont val="Verdana"/>
        <family val="2"/>
      </rPr>
      <t>No</t>
    </r>
    <r>
      <rPr>
        <sz val="11"/>
        <rFont val="Calibri"/>
        <family val="2"/>
      </rPr>
      <t>（いいえ）」となります。</t>
    </r>
    <r>
      <rPr>
        <sz val="11"/>
        <rFont val="Verdana"/>
        <family val="2"/>
      </rPr>
      <t xml:space="preserve">
</t>
    </r>
    <r>
      <rPr>
        <sz val="11"/>
        <rFont val="Calibri"/>
        <family val="2"/>
      </rPr>
      <t>この質問には、</t>
    </r>
    <r>
      <rPr>
        <sz val="11"/>
        <rFont val="Verdana"/>
        <family val="2"/>
      </rPr>
      <t>3TG</t>
    </r>
    <r>
      <rPr>
        <sz val="11"/>
        <rFont val="Calibri"/>
        <family val="2"/>
      </rPr>
      <t>それぞれについて回答する必要があります。「</t>
    </r>
    <r>
      <rPr>
        <sz val="11"/>
        <rFont val="Verdana"/>
        <family val="2"/>
      </rPr>
      <t>Yes</t>
    </r>
    <r>
      <rPr>
        <sz val="11"/>
        <rFont val="Calibri"/>
        <family val="2"/>
      </rPr>
      <t>（はい）」又は「</t>
    </r>
    <r>
      <rPr>
        <sz val="11"/>
        <rFont val="Verdana"/>
        <family val="2"/>
      </rPr>
      <t>No</t>
    </r>
    <r>
      <rPr>
        <sz val="11"/>
        <rFont val="Calibri"/>
        <family val="2"/>
      </rPr>
      <t>（いいえ）」で必ず回答してください。この質問への回答は必須です。</t>
    </r>
  </si>
  <si>
    <r>
      <t xml:space="preserve">3. </t>
    </r>
    <r>
      <rPr>
        <sz val="11"/>
        <rFont val="ＭＳ Ｐゴシック"/>
        <family val="3"/>
        <charset val="128"/>
      </rPr>
      <t>これは、</t>
    </r>
    <r>
      <rPr>
        <sz val="11"/>
        <rFont val="Verdana"/>
        <family val="2"/>
      </rPr>
      <t>1</t>
    </r>
    <r>
      <rPr>
        <sz val="11"/>
        <rFont val="ＭＳ Ｐゴシック"/>
        <family val="3"/>
        <charset val="128"/>
      </rPr>
      <t>つ又は複数の製品に含まれている</t>
    </r>
    <r>
      <rPr>
        <sz val="11"/>
        <rFont val="Verdana"/>
        <family val="2"/>
      </rPr>
      <t>3TG</t>
    </r>
    <r>
      <rPr>
        <sz val="11"/>
        <rFont val="ＭＳ Ｐゴシック"/>
        <family val="3"/>
        <charset val="128"/>
      </rPr>
      <t>の一部がコンゴ民主共和国又は隣接国（対象国）から調達されていることの申告です。サプライチェーンのいずれかの製錬所がこのような対象国から調達している場合、この製錬所が</t>
    </r>
    <r>
      <rPr>
        <sz val="11"/>
        <rFont val="Verdana"/>
        <family val="2"/>
      </rPr>
      <t>RMI</t>
    </r>
    <r>
      <rPr>
        <sz val="11"/>
        <rFont val="ＭＳ Ｐゴシック"/>
        <family val="3"/>
        <charset val="128"/>
      </rPr>
      <t>適合の製錬所および精製業者リストに記載されていても、この質問に対する回答は「</t>
    </r>
    <r>
      <rPr>
        <sz val="11"/>
        <rFont val="Verdana"/>
        <family val="2"/>
      </rPr>
      <t>Yes</t>
    </r>
    <r>
      <rPr>
        <sz val="11"/>
        <rFont val="ＭＳ Ｐゴシック"/>
        <family val="3"/>
        <charset val="128"/>
      </rPr>
      <t>（はい）」となります。詳細については、</t>
    </r>
    <r>
      <rPr>
        <sz val="11"/>
        <rFont val="Verdana"/>
        <family val="2"/>
      </rPr>
      <t>RMI</t>
    </r>
    <r>
      <rPr>
        <sz val="11"/>
        <rFont val="ＭＳ Ｐゴシック"/>
        <family val="3"/>
        <charset val="128"/>
      </rPr>
      <t>の紛争鉱物に関するデュー・ディリジェンス・ガイダンスを参照してください。</t>
    </r>
    <r>
      <rPr>
        <sz val="11"/>
        <rFont val="Verdana"/>
        <family val="2"/>
      </rPr>
      <t xml:space="preserve">http://www.responsiblemineralsinitiative.org/training-and-resources/publications-and-guidance/
</t>
    </r>
    <r>
      <rPr>
        <sz val="11"/>
        <rFont val="ＭＳ Ｐゴシック"/>
        <family val="3"/>
        <charset val="128"/>
      </rPr>
      <t>この質問には、「</t>
    </r>
    <r>
      <rPr>
        <sz val="11"/>
        <rFont val="Verdana"/>
        <family val="2"/>
      </rPr>
      <t>Yes</t>
    </r>
    <r>
      <rPr>
        <sz val="11"/>
        <rFont val="ＭＳ Ｐゴシック"/>
        <family val="3"/>
        <charset val="128"/>
      </rPr>
      <t>（はい）」「</t>
    </r>
    <r>
      <rPr>
        <sz val="11"/>
        <rFont val="Verdana"/>
        <family val="2"/>
      </rPr>
      <t>No</t>
    </r>
    <r>
      <rPr>
        <sz val="11"/>
        <rFont val="ＭＳ Ｐゴシック"/>
        <family val="3"/>
        <charset val="128"/>
      </rPr>
      <t>（いいえ）」又は「</t>
    </r>
    <r>
      <rPr>
        <sz val="11"/>
        <rFont val="Verdana"/>
        <family val="2"/>
      </rPr>
      <t>Unknown</t>
    </r>
    <r>
      <rPr>
        <sz val="11"/>
        <rFont val="ＭＳ Ｐゴシック"/>
        <family val="3"/>
        <charset val="128"/>
      </rPr>
      <t>（不明）」で回答してください。「</t>
    </r>
    <r>
      <rPr>
        <sz val="11"/>
        <rFont val="Verdana"/>
        <family val="2"/>
      </rPr>
      <t>Yes</t>
    </r>
    <r>
      <rPr>
        <sz val="11"/>
        <rFont val="ＭＳ Ｐゴシック"/>
        <family val="3"/>
        <charset val="128"/>
      </rPr>
      <t>（はい）」と回答した場合は、コメント欄に具体的に記入してください。</t>
    </r>
    <r>
      <rPr>
        <sz val="11"/>
        <rFont val="Verdana"/>
        <family val="2"/>
      </rPr>
      <t xml:space="preserve">
</t>
    </r>
    <r>
      <rPr>
        <sz val="11"/>
        <rFont val="ＭＳ Ｐゴシック"/>
        <family val="3"/>
        <charset val="128"/>
      </rPr>
      <t>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t>
    </r>
  </si>
  <si>
    <r>
      <t xml:space="preserve">4.  </t>
    </r>
    <r>
      <rPr>
        <sz val="10"/>
        <rFont val="ＭＳ Ｐゴシック"/>
        <family val="3"/>
        <charset val="128"/>
      </rPr>
      <t>これは、製品の機能性に必要であるためにその製品中に含まれる</t>
    </r>
    <r>
      <rPr>
        <sz val="10"/>
        <rFont val="Verdana"/>
        <family val="2"/>
      </rPr>
      <t>3TG</t>
    </r>
    <r>
      <rPr>
        <sz val="10"/>
        <rFont val="ＭＳ Ｐゴシック"/>
        <family val="3"/>
        <charset val="128"/>
      </rPr>
      <t>が、再生利用品又はスクラップ起源から調達されているかどうかを示す申告です。
「</t>
    </r>
    <r>
      <rPr>
        <sz val="10"/>
        <rFont val="Verdana"/>
        <family val="2"/>
      </rPr>
      <t>Yes</t>
    </r>
    <r>
      <rPr>
        <sz val="10"/>
        <rFont val="ＭＳ Ｐゴシック"/>
        <family val="3"/>
        <charset val="128"/>
      </rPr>
      <t>（はい）」「</t>
    </r>
    <r>
      <rPr>
        <sz val="10"/>
        <rFont val="Verdana"/>
        <family val="2"/>
      </rPr>
      <t>No</t>
    </r>
    <r>
      <rPr>
        <sz val="10"/>
        <rFont val="ＭＳ Ｐゴシック"/>
        <family val="3"/>
        <charset val="128"/>
      </rPr>
      <t>（いいえ）」又は「</t>
    </r>
    <r>
      <rPr>
        <sz val="10"/>
        <rFont val="Verdana"/>
        <family val="2"/>
      </rPr>
      <t>Unknown</t>
    </r>
    <r>
      <rPr>
        <sz val="10"/>
        <rFont val="ＭＳ Ｐゴシック"/>
        <family val="3"/>
        <charset val="128"/>
      </rPr>
      <t>（不明）」で回答してください。この質問は、質問</t>
    </r>
    <r>
      <rPr>
        <sz val="10"/>
        <rFont val="Verdana"/>
        <family val="2"/>
      </rPr>
      <t>1</t>
    </r>
    <r>
      <rPr>
        <sz val="10"/>
        <rFont val="ＭＳ Ｐゴシック"/>
        <family val="3"/>
        <charset val="128"/>
      </rPr>
      <t>と</t>
    </r>
    <r>
      <rPr>
        <sz val="10"/>
        <rFont val="Verdana"/>
        <family val="2"/>
      </rPr>
      <t>2</t>
    </r>
    <r>
      <rPr>
        <sz val="10"/>
        <rFont val="ＭＳ Ｐゴシック"/>
        <family val="3"/>
        <charset val="128"/>
      </rPr>
      <t>の回答が「</t>
    </r>
    <r>
      <rPr>
        <sz val="10"/>
        <rFont val="Verdana"/>
        <family val="2"/>
      </rPr>
      <t>Yes</t>
    </r>
    <r>
      <rPr>
        <sz val="10"/>
        <rFont val="ＭＳ Ｐゴシック"/>
        <family val="3"/>
        <charset val="128"/>
      </rPr>
      <t>（はい）」の金属については必須となります。
「</t>
    </r>
    <r>
      <rPr>
        <sz val="10"/>
        <rFont val="Verdana"/>
        <family val="2"/>
      </rPr>
      <t>Yes</t>
    </r>
    <r>
      <rPr>
        <sz val="10"/>
        <rFont val="ＭＳ Ｐゴシック"/>
        <family val="3"/>
        <charset val="128"/>
      </rPr>
      <t>（はい）」とは、紛争金属の全てを再生利用品又はスクラップ起源から調達していることを意味します。「</t>
    </r>
    <r>
      <rPr>
        <sz val="10"/>
        <rFont val="Verdana"/>
        <family val="2"/>
      </rPr>
      <t>No</t>
    </r>
    <r>
      <rPr>
        <sz val="10"/>
        <rFont val="ＭＳ Ｐゴシック"/>
        <family val="3"/>
        <charset val="128"/>
      </rPr>
      <t>（いいえ）」とは、</t>
    </r>
    <r>
      <rPr>
        <sz val="10"/>
        <rFont val="Verdana"/>
        <family val="2"/>
      </rPr>
      <t>3TG</t>
    </r>
    <r>
      <rPr>
        <sz val="10"/>
        <rFont val="ＭＳ Ｐゴシック"/>
        <family val="3"/>
        <charset val="128"/>
      </rPr>
      <t>の一部は再生利用品又はスクラップ起源から調達していないことを意味します。「</t>
    </r>
    <r>
      <rPr>
        <sz val="10"/>
        <rFont val="Verdana"/>
        <family val="2"/>
      </rPr>
      <t>Unknown</t>
    </r>
    <r>
      <rPr>
        <sz val="10"/>
        <rFont val="ＭＳ Ｐゴシック"/>
        <family val="3"/>
        <charset val="128"/>
      </rPr>
      <t>（不明）」とは、</t>
    </r>
    <r>
      <rPr>
        <sz val="10"/>
        <rFont val="Verdana"/>
        <family val="2"/>
      </rPr>
      <t>3TG</t>
    </r>
    <r>
      <rPr>
        <sz val="10"/>
        <rFont val="ＭＳ Ｐゴシック"/>
        <family val="3"/>
        <charset val="128"/>
      </rPr>
      <t>の全てが再生利用品又はスクラップ起源から調達されているかどうかをユーザーが把握していないことを意味します。</t>
    </r>
  </si>
  <si>
    <r>
      <t xml:space="preserve">5. </t>
    </r>
    <r>
      <rPr>
        <sz val="11"/>
        <rFont val="ＭＳ Ｐゴシック"/>
        <family val="3"/>
        <charset val="128"/>
      </rPr>
      <t>これは、企業が、この申告範囲内の製品に含まれる</t>
    </r>
    <r>
      <rPr>
        <sz val="11"/>
        <rFont val="Verdana"/>
        <family val="2"/>
      </rPr>
      <t>3TG</t>
    </r>
    <r>
      <rPr>
        <sz val="11"/>
        <rFont val="ＭＳ Ｐゴシック"/>
        <family val="3"/>
        <charset val="128"/>
      </rPr>
      <t>を供給すると合理的に考えられる全ての直接サプライヤーから、紛争鉱物開示情報を受け取ったかどうかを判定する申告です。回答は、以下の中から選択してください。</t>
    </r>
    <r>
      <rPr>
        <sz val="11"/>
        <rFont val="Verdana"/>
        <family val="2"/>
      </rPr>
      <t xml:space="preserve">
­ 100%
­ 90%</t>
    </r>
    <r>
      <rPr>
        <sz val="11"/>
        <rFont val="ＭＳ Ｐゴシック"/>
        <family val="3"/>
        <charset val="128"/>
      </rPr>
      <t>超</t>
    </r>
    <r>
      <rPr>
        <sz val="11"/>
        <rFont val="Verdana"/>
        <family val="2"/>
      </rPr>
      <t xml:space="preserve">
­ 75%</t>
    </r>
    <r>
      <rPr>
        <sz val="11"/>
        <rFont val="ＭＳ Ｐゴシック"/>
        <family val="3"/>
        <charset val="128"/>
      </rPr>
      <t>超</t>
    </r>
    <r>
      <rPr>
        <sz val="11"/>
        <rFont val="Verdana"/>
        <family val="2"/>
      </rPr>
      <t xml:space="preserve">
- 50%</t>
    </r>
    <r>
      <rPr>
        <sz val="11"/>
        <rFont val="ＭＳ Ｐゴシック"/>
        <family val="3"/>
        <charset val="128"/>
      </rPr>
      <t>超</t>
    </r>
    <r>
      <rPr>
        <sz val="11"/>
        <rFont val="Verdana"/>
        <family val="2"/>
      </rPr>
      <t xml:space="preserve">
- 50%</t>
    </r>
    <r>
      <rPr>
        <sz val="11"/>
        <rFont val="ＭＳ Ｐゴシック"/>
        <family val="3"/>
        <charset val="128"/>
      </rPr>
      <t>以下</t>
    </r>
    <r>
      <rPr>
        <sz val="11"/>
        <rFont val="Verdana"/>
        <family val="2"/>
      </rPr>
      <t xml:space="preserve">
- </t>
    </r>
    <r>
      <rPr>
        <sz val="11"/>
        <rFont val="ＭＳ Ｐゴシック"/>
        <family val="3"/>
        <charset val="128"/>
      </rPr>
      <t>なし</t>
    </r>
    <r>
      <rPr>
        <sz val="11"/>
        <rFont val="Verdana"/>
        <family val="2"/>
      </rPr>
      <t xml:space="preserve">
</t>
    </r>
    <r>
      <rPr>
        <sz val="11"/>
        <rFont val="ＭＳ Ｐゴシック"/>
        <family val="3"/>
        <charset val="128"/>
      </rPr>
      <t>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　</t>
    </r>
  </si>
  <si>
    <r>
      <t xml:space="preserve">6. </t>
    </r>
    <r>
      <rPr>
        <sz val="11"/>
        <rFont val="ＭＳ Ｐゴシック"/>
        <family val="3"/>
        <charset val="128"/>
      </rPr>
      <t>この質問は、サプライヤーがこの申告の対象となる</t>
    </r>
    <r>
      <rPr>
        <sz val="11"/>
        <rFont val="Verdana"/>
        <family val="2"/>
      </rPr>
      <t>3TG</t>
    </r>
    <r>
      <rPr>
        <sz val="11"/>
        <rFont val="ＭＳ Ｐゴシック"/>
        <family val="3"/>
        <charset val="128"/>
      </rPr>
      <t>を供給する製錬業者を全て特定したと考えられる理由があるかどうかを検証します。この質問への回答は、「</t>
    </r>
    <r>
      <rPr>
        <sz val="11"/>
        <rFont val="Verdana"/>
        <family val="2"/>
      </rPr>
      <t>Yes</t>
    </r>
    <r>
      <rPr>
        <sz val="11"/>
        <rFont val="ＭＳ Ｐゴシック"/>
        <family val="3"/>
        <charset val="128"/>
      </rPr>
      <t>（はい）」又は「</t>
    </r>
    <r>
      <rPr>
        <sz val="11"/>
        <rFont val="Verdana"/>
        <family val="2"/>
      </rPr>
      <t>No</t>
    </r>
    <r>
      <rPr>
        <sz val="11"/>
        <rFont val="ＭＳ Ｐゴシック"/>
        <family val="3"/>
        <charset val="128"/>
      </rPr>
      <t>（いいえ）」で、コメントを伴う場合もあります（例：製錬業者のリスト）。この質問は、質問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t>
    </r>
  </si>
  <si>
    <r>
      <t xml:space="preserve">7. </t>
    </r>
    <r>
      <rPr>
        <sz val="11"/>
        <rFont val="ＭＳ Ｐゴシック"/>
        <family val="3"/>
        <charset val="128"/>
      </rPr>
      <t>この質問は、この申告の対象となる製品に含まれるあらゆる</t>
    </r>
    <r>
      <rPr>
        <sz val="11"/>
        <rFont val="Verdana"/>
        <family val="2"/>
      </rPr>
      <t>3TG</t>
    </r>
    <r>
      <rPr>
        <sz val="11"/>
        <rFont val="ＭＳ Ｐゴシック"/>
        <family val="3"/>
        <charset val="128"/>
      </rPr>
      <t>を供給していると特定された全ての製錬業者が、この申告で報告されていることを検証します。この質問の回答は、「</t>
    </r>
    <r>
      <rPr>
        <sz val="11"/>
        <rFont val="Verdana"/>
        <family val="2"/>
      </rPr>
      <t>Yes</t>
    </r>
    <r>
      <rPr>
        <sz val="11"/>
        <rFont val="ＭＳ Ｐゴシック"/>
        <family val="3"/>
        <charset val="128"/>
      </rPr>
      <t>（はい）」、「</t>
    </r>
    <r>
      <rPr>
        <sz val="11"/>
        <rFont val="Verdana"/>
        <family val="2"/>
      </rPr>
      <t>No</t>
    </r>
    <r>
      <rPr>
        <sz val="11"/>
        <rFont val="ＭＳ Ｐゴシック"/>
        <family val="3"/>
        <charset val="128"/>
      </rPr>
      <t>（いいえ）」又は「</t>
    </r>
    <r>
      <rPr>
        <sz val="11"/>
        <rFont val="Verdana"/>
        <family val="2"/>
      </rPr>
      <t>Unknown</t>
    </r>
    <r>
      <rPr>
        <sz val="11"/>
        <rFont val="ＭＳ Ｐゴシック"/>
        <family val="3"/>
        <charset val="128"/>
      </rPr>
      <t>（不明）」です（例：製錬業者のリスト）。この質問は、質問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（はい）」の金属については必須となります。</t>
    </r>
  </si>
  <si>
    <r>
      <rPr>
        <sz val="11"/>
        <rFont val="ＭＳ Ｐゴシック"/>
        <family val="3"/>
        <charset val="128"/>
      </rPr>
      <t>質問</t>
    </r>
    <r>
      <rPr>
        <sz val="11"/>
        <rFont val="Verdana"/>
        <family val="2"/>
      </rPr>
      <t>A</t>
    </r>
    <r>
      <rPr>
        <sz val="11"/>
        <rFont val="ＭＳ Ｐゴシック"/>
        <family val="3"/>
        <charset val="128"/>
      </rPr>
      <t>～</t>
    </r>
    <r>
      <rPr>
        <sz val="11"/>
        <rFont val="Verdana"/>
        <family val="2"/>
      </rPr>
      <t>I</t>
    </r>
    <r>
      <rPr>
        <sz val="11"/>
        <rFont val="ＭＳ Ｐゴシック"/>
        <family val="3"/>
        <charset val="128"/>
      </rPr>
      <t>の記入方法について（行</t>
    </r>
    <r>
      <rPr>
        <sz val="11"/>
        <rFont val="Verdana"/>
        <family val="2"/>
      </rPr>
      <t>69</t>
    </r>
    <r>
      <rPr>
        <sz val="11"/>
        <rFont val="ＭＳ Ｐゴシック"/>
        <family val="3"/>
        <charset val="128"/>
      </rPr>
      <t>～</t>
    </r>
    <r>
      <rPr>
        <sz val="11"/>
        <rFont val="Verdana"/>
        <family val="2"/>
      </rPr>
      <t>85</t>
    </r>
    <r>
      <rPr>
        <sz val="11"/>
        <rFont val="ＭＳ Ｐゴシック"/>
        <family val="3"/>
        <charset val="128"/>
      </rPr>
      <t>）。質問</t>
    </r>
    <r>
      <rPr>
        <sz val="11"/>
        <rFont val="Verdana"/>
        <family val="2"/>
      </rPr>
      <t>1</t>
    </r>
    <r>
      <rPr>
        <sz val="11"/>
        <rFont val="ＭＳ Ｐゴシック"/>
        <family val="3"/>
        <charset val="128"/>
      </rPr>
      <t>と</t>
    </r>
    <r>
      <rPr>
        <sz val="11"/>
        <rFont val="Verdana"/>
        <family val="2"/>
      </rPr>
      <t>2</t>
    </r>
    <r>
      <rPr>
        <sz val="11"/>
        <rFont val="ＭＳ Ｐゴシック"/>
        <family val="3"/>
        <charset val="128"/>
      </rPr>
      <t>の回答が「</t>
    </r>
    <r>
      <rPr>
        <sz val="11"/>
        <rFont val="Verdana"/>
        <family val="2"/>
      </rPr>
      <t>Yes</t>
    </r>
    <r>
      <rPr>
        <sz val="11"/>
        <rFont val="ＭＳ Ｐゴシック"/>
        <family val="3"/>
        <charset val="128"/>
      </rPr>
      <t>（はい）」の金属については、</t>
    </r>
    <r>
      <rPr>
        <sz val="11"/>
        <rFont val="Verdana"/>
        <family val="2"/>
      </rPr>
      <t>A</t>
    </r>
    <r>
      <rPr>
        <sz val="11"/>
        <rFont val="ＭＳ Ｐゴシック"/>
        <family val="3"/>
        <charset val="128"/>
      </rPr>
      <t>から</t>
    </r>
    <r>
      <rPr>
        <sz val="11"/>
        <rFont val="Verdana"/>
        <family val="2"/>
      </rPr>
      <t>I</t>
    </r>
    <r>
      <rPr>
        <sz val="11"/>
        <rFont val="ＭＳ Ｐゴシック"/>
        <family val="3"/>
        <charset val="128"/>
      </rPr>
      <t>までの質問は必須となります。　</t>
    </r>
    <r>
      <rPr>
        <sz val="11"/>
        <rFont val="Verdana"/>
        <family val="2"/>
      </rPr>
      <t xml:space="preserve">
</t>
    </r>
    <r>
      <rPr>
        <sz val="11"/>
        <rFont val="ＭＳ Ｐゴシック"/>
        <family val="3"/>
        <charset val="128"/>
      </rPr>
      <t>英語のみで回答してください。</t>
    </r>
  </si>
  <si>
    <r>
      <t xml:space="preserve">A. </t>
    </r>
    <r>
      <rPr>
        <sz val="11"/>
        <rFont val="Calibri"/>
        <family val="2"/>
      </rPr>
      <t>これは、会社が紛争鉱物の調達方針を持っているかどうかを明らかにする申告です。「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t>
    </r>
    <r>
      <rPr>
        <sz val="11"/>
        <rFont val="Verdana"/>
        <family val="2"/>
      </rPr>
      <t xml:space="preserve">
</t>
    </r>
    <r>
      <rPr>
        <sz val="11"/>
        <rFont val="Calibri"/>
        <family val="2"/>
      </rPr>
      <t>この質問への回答は必須です。</t>
    </r>
  </si>
  <si>
    <r>
      <t>B.</t>
    </r>
    <r>
      <rPr>
        <sz val="11"/>
        <rFont val="Calibri"/>
        <family val="2"/>
      </rPr>
      <t>これは、会社のウェブサイト上で紛争鉱物の調達方針が入手可能かどうかを明らかにする申告です。「</t>
    </r>
    <r>
      <rPr>
        <sz val="11"/>
        <rFont val="Verdana"/>
        <family val="2"/>
      </rPr>
      <t>Yes</t>
    </r>
    <r>
      <rPr>
        <sz val="11"/>
        <rFont val="Calibri"/>
        <family val="2"/>
      </rPr>
      <t>（はい）」又は「</t>
    </r>
    <r>
      <rPr>
        <sz val="11"/>
        <rFont val="Verdana"/>
        <family val="2"/>
      </rPr>
      <t>No</t>
    </r>
    <r>
      <rPr>
        <sz val="11"/>
        <rFont val="Calibri"/>
        <family val="2"/>
      </rPr>
      <t>（いいえ）」で回答してください。「</t>
    </r>
    <r>
      <rPr>
        <sz val="11"/>
        <rFont val="Verdana"/>
        <family val="2"/>
      </rPr>
      <t>Yes</t>
    </r>
    <r>
      <rPr>
        <sz val="11"/>
        <rFont val="Calibri"/>
        <family val="2"/>
      </rPr>
      <t>（はい）」の場合は、ユーザーは、質問コメントフィールドに</t>
    </r>
    <r>
      <rPr>
        <sz val="11"/>
        <rFont val="Verdana"/>
        <family val="2"/>
      </rPr>
      <t>URL</t>
    </r>
    <r>
      <rPr>
        <sz val="11"/>
        <rFont val="Calibri"/>
        <family val="2"/>
      </rPr>
      <t>を記入してください。</t>
    </r>
    <r>
      <rPr>
        <sz val="11"/>
        <rFont val="Verdana"/>
        <family val="2"/>
      </rPr>
      <t xml:space="preserve">
</t>
    </r>
    <r>
      <rPr>
        <sz val="11"/>
        <rFont val="Calibri"/>
        <family val="2"/>
      </rPr>
      <t>この質問への回答は必須です。</t>
    </r>
  </si>
  <si>
    <r>
      <t>C.</t>
    </r>
    <r>
      <rPr>
        <sz val="11"/>
        <rFont val="Calibri"/>
        <family val="2"/>
      </rPr>
      <t>これは、会社が自社の直接サプライヤーに対し、</t>
    </r>
    <r>
      <rPr>
        <sz val="11"/>
        <rFont val="Verdana"/>
        <family val="2"/>
      </rPr>
      <t>DRC</t>
    </r>
    <r>
      <rPr>
        <sz val="11"/>
        <rFont val="Calibri"/>
        <family val="2"/>
      </rPr>
      <t>コンフリクトフリーであることを要求するかどうかを判定するための質問です。「</t>
    </r>
    <r>
      <rPr>
        <sz val="11"/>
        <rFont val="Verdana"/>
        <family val="2"/>
      </rPr>
      <t>Yes</t>
    </r>
    <r>
      <rPr>
        <sz val="11"/>
        <rFont val="Calibri"/>
        <family val="2"/>
      </rPr>
      <t>（はい）」又は「</t>
    </r>
    <r>
      <rPr>
        <sz val="11"/>
        <rFont val="Verdana"/>
        <family val="2"/>
      </rPr>
      <t>No</t>
    </r>
    <r>
      <rPr>
        <sz val="11"/>
        <rFont val="Calibri"/>
        <family val="2"/>
      </rPr>
      <t>（いいえ）」で回答してください。「</t>
    </r>
    <r>
      <rPr>
        <sz val="11"/>
        <rFont val="Verdana"/>
        <family val="2"/>
      </rPr>
      <t>DRC</t>
    </r>
    <r>
      <rPr>
        <sz val="11"/>
        <rFont val="Calibri"/>
        <family val="2"/>
      </rPr>
      <t>コンフリクトフリー」の定義については、定義ワークシートを参照してください。コメントは、質問コメントフィールドに記入してください。</t>
    </r>
    <r>
      <rPr>
        <sz val="11"/>
        <rFont val="Verdana"/>
        <family val="2"/>
      </rPr>
      <t xml:space="preserve">
</t>
    </r>
    <r>
      <rPr>
        <sz val="11"/>
        <rFont val="Calibri"/>
        <family val="2"/>
      </rPr>
      <t>この質問への回答は必須です。</t>
    </r>
  </si>
  <si>
    <r>
      <t>D.</t>
    </r>
    <r>
      <rPr>
        <sz val="11"/>
        <rFont val="Calibri"/>
        <family val="2"/>
      </rPr>
      <t>これは、会社が自社の直接サプライヤーに対し、認証されたコンフリクトフリー製錬業者から３</t>
    </r>
    <r>
      <rPr>
        <sz val="11"/>
        <rFont val="Verdana"/>
        <family val="2"/>
      </rPr>
      <t>TG</t>
    </r>
    <r>
      <rPr>
        <sz val="11"/>
        <rFont val="Calibri"/>
        <family val="2"/>
      </rPr>
      <t>を調達することを要求するかどうかを判定するための申告です。「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t>
    </r>
    <r>
      <rPr>
        <sz val="11"/>
        <rFont val="Verdana"/>
        <family val="2"/>
      </rPr>
      <t xml:space="preserve">
</t>
    </r>
    <r>
      <rPr>
        <sz val="11"/>
        <rFont val="Calibri"/>
        <family val="2"/>
      </rPr>
      <t>この質問への回答は必須です。</t>
    </r>
  </si>
  <si>
    <t>E.貴社が紛争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デューデリジェンス対策の例として、紛争に係わらない鉱物サプライチェーンを利用するよう、サプライヤーに対して御社の要望を伝え、契約にこれを盛り込むこと（可能な場合）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DRCコンフリクトフリーポリシーの順守状況を確認することなどがあります。これらのデューデリジェンス対策の例は、国際的に認められたOECDガイダンスに定めるガイドラインに沿ったものです。　  
この質問への回答は必須です。</t>
  </si>
  <si>
    <r>
      <t>F.</t>
    </r>
    <r>
      <rPr>
        <sz val="11"/>
        <rFont val="Calibri"/>
        <family val="2"/>
      </rPr>
      <t>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t>
    </r>
    <r>
      <rPr>
        <sz val="11"/>
        <rFont val="Verdana"/>
        <family val="2"/>
      </rPr>
      <t>Yes</t>
    </r>
    <r>
      <rPr>
        <sz val="11"/>
        <rFont val="Calibri"/>
        <family val="2"/>
      </rPr>
      <t>（はい）」の場合、他のフォーマットを使用して、ユーザーは質問コメントフィールドにコメントを入力する必要があります。回答は、以下の中から選択してください。</t>
    </r>
    <r>
      <rPr>
        <sz val="11"/>
        <rFont val="Verdana"/>
        <family val="2"/>
      </rPr>
      <t xml:space="preserve">
- </t>
    </r>
    <r>
      <rPr>
        <sz val="11"/>
        <rFont val="Calibri"/>
        <family val="2"/>
      </rPr>
      <t>はい、</t>
    </r>
    <r>
      <rPr>
        <sz val="11"/>
        <rFont val="Verdana"/>
        <family val="2"/>
      </rPr>
      <t>IPC-1755 [CMRT</t>
    </r>
    <r>
      <rPr>
        <sz val="11"/>
        <rFont val="Calibri"/>
        <family val="2"/>
      </rPr>
      <t>など</t>
    </r>
    <r>
      <rPr>
        <sz val="11"/>
        <rFont val="Verdana"/>
        <family val="2"/>
      </rPr>
      <t>]</t>
    </r>
    <r>
      <rPr>
        <sz val="11"/>
        <rFont val="Calibri"/>
        <family val="2"/>
      </rPr>
      <t>に準拠する</t>
    </r>
    <r>
      <rPr>
        <sz val="11"/>
        <rFont val="Verdana"/>
        <family val="2"/>
      </rPr>
      <t xml:space="preserve">
- </t>
    </r>
    <r>
      <rPr>
        <sz val="11"/>
        <rFont val="Calibri"/>
        <family val="2"/>
      </rPr>
      <t>はい、他のフォーマットを使用する（記述する）</t>
    </r>
    <r>
      <rPr>
        <sz val="11"/>
        <rFont val="Verdana"/>
        <family val="2"/>
      </rPr>
      <t xml:space="preserve">
- </t>
    </r>
    <r>
      <rPr>
        <sz val="11"/>
        <rFont val="Calibri"/>
        <family val="2"/>
      </rPr>
      <t>いいえ</t>
    </r>
    <r>
      <rPr>
        <sz val="11"/>
        <rFont val="Verdana"/>
        <family val="2"/>
      </rPr>
      <t xml:space="preserve">
</t>
    </r>
    <r>
      <rPr>
        <sz val="11"/>
        <rFont val="Calibri"/>
        <family val="2"/>
      </rPr>
      <t>この質問への回答は必須です。</t>
    </r>
  </si>
  <si>
    <r>
      <t>G.</t>
    </r>
    <r>
      <rPr>
        <sz val="11"/>
        <rFont val="Calibri"/>
        <family val="2"/>
      </rPr>
      <t>「</t>
    </r>
    <r>
      <rPr>
        <sz val="11"/>
        <rFont val="Verdana"/>
        <family val="2"/>
      </rPr>
      <t>Yes</t>
    </r>
    <r>
      <rPr>
        <sz val="11"/>
        <rFont val="Calibri"/>
        <family val="2"/>
      </rPr>
      <t>（はい）」又は「</t>
    </r>
    <r>
      <rPr>
        <sz val="11"/>
        <rFont val="Verdana"/>
        <family val="2"/>
      </rPr>
      <t>No</t>
    </r>
    <r>
      <rPr>
        <sz val="11"/>
        <rFont val="Calibri"/>
        <family val="2"/>
      </rPr>
      <t>（いいえ）」で回答してください。コメント欄では、アプローチに関する追加の情報を記入することができます。例：</t>
    </r>
    <r>
      <rPr>
        <sz val="11"/>
        <rFont val="Verdana"/>
        <family val="2"/>
      </rPr>
      <t xml:space="preserve">
 </t>
    </r>
    <r>
      <rPr>
        <sz val="11"/>
        <rFont val="Calibri"/>
        <family val="2"/>
      </rPr>
      <t>「第三者監査」</t>
    </r>
    <r>
      <rPr>
        <sz val="11"/>
        <rFont val="Verdana"/>
        <family val="2"/>
      </rPr>
      <t xml:space="preserve"> - </t>
    </r>
    <r>
      <rPr>
        <sz val="11"/>
        <rFont val="Calibri"/>
        <family val="2"/>
      </rPr>
      <t>独立した第三者機関が実施するサプライヤーのオンサイト監査。</t>
    </r>
    <r>
      <rPr>
        <sz val="11"/>
        <rFont val="Verdana"/>
        <family val="2"/>
      </rPr>
      <t xml:space="preserve">
 </t>
    </r>
    <r>
      <rPr>
        <sz val="11"/>
        <rFont val="Calibri"/>
        <family val="2"/>
      </rPr>
      <t>「書類審査のみ」</t>
    </r>
    <r>
      <rPr>
        <sz val="11"/>
        <rFont val="Verdana"/>
        <family val="2"/>
      </rPr>
      <t xml:space="preserve"> - </t>
    </r>
    <r>
      <rPr>
        <sz val="11"/>
        <rFont val="Calibri"/>
        <family val="2"/>
      </rPr>
      <t>独立した第三者機関又は社内担当者がサプライヤーから提出された記録・書類を審査する。</t>
    </r>
    <r>
      <rPr>
        <sz val="11"/>
        <rFont val="Verdana"/>
        <family val="2"/>
      </rPr>
      <t xml:space="preserve">
 </t>
    </r>
    <r>
      <rPr>
        <sz val="11"/>
        <rFont val="Calibri"/>
        <family val="2"/>
      </rPr>
      <t>「内部監査」</t>
    </r>
    <r>
      <rPr>
        <sz val="11"/>
        <rFont val="Verdana"/>
        <family val="2"/>
      </rPr>
      <t xml:space="preserve"> - </t>
    </r>
    <r>
      <rPr>
        <sz val="11"/>
        <rFont val="Calibri"/>
        <family val="2"/>
      </rPr>
      <t>社内担当者が実施するサプライヤーのオンサイト監査。</t>
    </r>
    <r>
      <rPr>
        <sz val="11"/>
        <rFont val="Verdana"/>
        <family val="2"/>
      </rPr>
      <t xml:space="preserve">
</t>
    </r>
    <r>
      <rPr>
        <sz val="11"/>
        <rFont val="Calibri"/>
        <family val="2"/>
      </rPr>
      <t>この質問への回答は必須です。</t>
    </r>
  </si>
  <si>
    <r>
      <t>H.</t>
    </r>
    <r>
      <rPr>
        <sz val="11"/>
        <rFont val="Calibri"/>
        <family val="2"/>
      </rPr>
      <t>これは、会社の審査プロセスに是正措置管理が含まれているかどうかを明らかにするための質問です。「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t>
    </r>
    <r>
      <rPr>
        <sz val="11"/>
        <rFont val="Verdana"/>
        <family val="2"/>
      </rPr>
      <t xml:space="preserve">
</t>
    </r>
    <r>
      <rPr>
        <sz val="11"/>
        <rFont val="Calibri"/>
        <family val="2"/>
      </rPr>
      <t>この質問への回答は必須です。</t>
    </r>
  </si>
  <si>
    <r>
      <t>I.</t>
    </r>
    <r>
      <rPr>
        <sz val="11"/>
        <rFont val="Calibri"/>
        <family val="2"/>
      </rPr>
      <t>これは、会社が</t>
    </r>
    <r>
      <rPr>
        <sz val="11"/>
        <rFont val="Verdana"/>
        <family val="2"/>
      </rPr>
      <t>SEC</t>
    </r>
    <r>
      <rPr>
        <sz val="11"/>
        <rFont val="Calibri"/>
        <family val="2"/>
      </rPr>
      <t>規則の対象となるかどうかを明らかにするための質問です。「</t>
    </r>
    <r>
      <rPr>
        <sz val="11"/>
        <rFont val="Verdana"/>
        <family val="2"/>
      </rPr>
      <t>Yes</t>
    </r>
    <r>
      <rPr>
        <sz val="11"/>
        <rFont val="Calibri"/>
        <family val="2"/>
      </rPr>
      <t>（はい）」又は「</t>
    </r>
    <r>
      <rPr>
        <sz val="11"/>
        <rFont val="Verdana"/>
        <family val="2"/>
      </rPr>
      <t>No</t>
    </r>
    <r>
      <rPr>
        <sz val="11"/>
        <rFont val="Calibri"/>
        <family val="2"/>
      </rPr>
      <t>（いいえ）」で回答してください。コメントは、質問コメントフィールドに記入してください。この質問への回答は必須です。詳細情報については、</t>
    </r>
    <r>
      <rPr>
        <sz val="11"/>
        <rFont val="Verdana"/>
        <family val="2"/>
      </rPr>
      <t>www.sec.gov</t>
    </r>
    <r>
      <rPr>
        <sz val="11"/>
        <rFont val="Calibri"/>
        <family val="2"/>
      </rPr>
      <t>をご覧ください。</t>
    </r>
  </si>
  <si>
    <r>
      <rPr>
        <sz val="11"/>
        <rFont val="Calibri"/>
        <family val="2"/>
      </rPr>
      <t>このテンプレートは、</t>
    </r>
    <r>
      <rPr>
        <sz val="11"/>
        <rFont val="Verdana"/>
        <family val="2"/>
      </rPr>
      <t xml:space="preserve">Smelter Look-up </t>
    </r>
    <r>
      <rPr>
        <sz val="11"/>
        <rFont val="Calibri"/>
        <family val="2"/>
      </rPr>
      <t>（製錬所検索）を使用して製錬所を識別することができます。</t>
    </r>
    <r>
      <rPr>
        <sz val="11"/>
        <rFont val="Verdana"/>
        <family val="2"/>
      </rPr>
      <t>Smelter Look-Up</t>
    </r>
    <r>
      <rPr>
        <sz val="11"/>
        <rFont val="Calibri"/>
        <family val="2"/>
      </rPr>
      <t>機能を利用するには、左から右へ順に</t>
    </r>
    <r>
      <rPr>
        <sz val="11"/>
        <rFont val="Verdana"/>
        <family val="2"/>
      </rPr>
      <t>B</t>
    </r>
    <r>
      <rPr>
        <sz val="11"/>
        <rFont val="Calibri"/>
        <family val="2"/>
      </rPr>
      <t>列と</t>
    </r>
    <r>
      <rPr>
        <sz val="11"/>
        <rFont val="Verdana"/>
        <family val="2"/>
      </rPr>
      <t>C</t>
    </r>
    <r>
      <rPr>
        <sz val="11"/>
        <rFont val="Calibri"/>
        <family val="2"/>
      </rPr>
      <t>列を記入する必要があります。</t>
    </r>
    <r>
      <rPr>
        <sz val="11"/>
        <rFont val="Verdana"/>
        <family val="2"/>
      </rPr>
      <t xml:space="preserve">
</t>
    </r>
    <r>
      <rPr>
        <sz val="11"/>
        <rFont val="Calibri"/>
        <family val="2"/>
      </rPr>
      <t>金属</t>
    </r>
    <r>
      <rPr>
        <sz val="11"/>
        <rFont val="Verdana"/>
        <family val="2"/>
      </rPr>
      <t>/</t>
    </r>
    <r>
      <rPr>
        <sz val="11"/>
        <rFont val="Calibri"/>
        <family val="2"/>
      </rPr>
      <t>製錬所</t>
    </r>
    <r>
      <rPr>
        <sz val="11"/>
        <rFont val="Verdana"/>
        <family val="2"/>
      </rPr>
      <t>/</t>
    </r>
    <r>
      <rPr>
        <sz val="11"/>
        <rFont val="Calibri"/>
        <family val="2"/>
      </rPr>
      <t>国の組み合わせごとに別々の行を使用します。</t>
    </r>
  </si>
  <si>
    <r>
      <t>3. Smelter Look-up</t>
    </r>
    <r>
      <rPr>
        <sz val="11"/>
        <rFont val="Calibri"/>
        <family val="2"/>
      </rPr>
      <t>（製錬所検索）（</t>
    </r>
    <r>
      <rPr>
        <sz val="11"/>
        <rFont val="Verdana"/>
        <family val="2"/>
      </rPr>
      <t>*</t>
    </r>
    <r>
      <rPr>
        <sz val="11"/>
        <rFont val="Calibri"/>
        <family val="2"/>
      </rPr>
      <t>）</t>
    </r>
    <r>
      <rPr>
        <sz val="11"/>
        <rFont val="Verdana"/>
        <family val="2"/>
      </rPr>
      <t xml:space="preserve"> - </t>
    </r>
    <r>
      <rPr>
        <sz val="11"/>
        <rFont val="Calibri"/>
        <family val="2"/>
      </rPr>
      <t>ドロップダウンから選択します。ここに、テンプレート発行日時点の既知の製錬業者名が列記されています。製錬業者がここにない場合、「</t>
    </r>
    <r>
      <rPr>
        <sz val="11"/>
        <rFont val="Verdana"/>
        <family val="2"/>
      </rPr>
      <t>Smelter not listed</t>
    </r>
    <r>
      <rPr>
        <sz val="11"/>
        <rFont val="Calibri"/>
        <family val="2"/>
      </rPr>
      <t>（製錬業者が表に含まれていない）」を選択してください。これを選択すると、製錬業者名をＤ列に記入できるようになります。製錬業者の名前や所在地が分からない場合は、「</t>
    </r>
    <r>
      <rPr>
        <sz val="11"/>
        <rFont val="Verdana"/>
        <family val="2"/>
      </rPr>
      <t>Smelter not yet identified</t>
    </r>
    <r>
      <rPr>
        <sz val="11"/>
        <rFont val="Calibri"/>
        <family val="2"/>
      </rPr>
      <t>（製錬業者を特定していない）」を選択してください。これを選択すると、Ｄ列と</t>
    </r>
    <r>
      <rPr>
        <sz val="11"/>
        <rFont val="Verdana"/>
        <family val="2"/>
      </rPr>
      <t>E</t>
    </r>
    <r>
      <rPr>
        <sz val="11"/>
        <rFont val="Calibri"/>
        <family val="2"/>
      </rPr>
      <t>列には「</t>
    </r>
    <r>
      <rPr>
        <sz val="11"/>
        <rFont val="Verdana"/>
        <family val="2"/>
      </rPr>
      <t>Unknown</t>
    </r>
    <r>
      <rPr>
        <sz val="11"/>
        <rFont val="Calibri"/>
        <family val="2"/>
      </rPr>
      <t>（不明）」と自動入力されます。この欄は必須です。</t>
    </r>
  </si>
  <si>
    <r>
      <t xml:space="preserve">10.  </t>
    </r>
    <r>
      <rPr>
        <sz val="10"/>
        <rFont val="ＭＳ Ｐゴシック"/>
        <family val="3"/>
        <charset val="128"/>
      </rPr>
      <t>製錬業者所在地：</t>
    </r>
    <r>
      <rPr>
        <sz val="10"/>
        <rFont val="Verdana"/>
        <family val="2"/>
      </rPr>
      <t xml:space="preserve"> </t>
    </r>
    <r>
      <rPr>
        <sz val="10"/>
        <rFont val="ＭＳ Ｐゴシック"/>
        <family val="3"/>
        <charset val="128"/>
      </rPr>
      <t>州／県／省（該当する場合のみ回答）　－　製錬所の所在する州又は県を記入してください。この欄は任意記入欄です。</t>
    </r>
  </si>
  <si>
    <r>
      <t xml:space="preserve">13. </t>
    </r>
    <r>
      <rPr>
        <sz val="11"/>
        <rFont val="ＭＳ Ｐゴシック"/>
        <family val="3"/>
        <charset val="128"/>
      </rPr>
      <t>鉱山名－この欄で企業は、精錬業者が使用している実際の鉱山を記載できます。判明している場合は実際の鉱山名を記入してください。精錬業者が原料の</t>
    </r>
    <r>
      <rPr>
        <sz val="11"/>
        <rFont val="Verdana"/>
        <family val="2"/>
      </rPr>
      <t>100%</t>
    </r>
    <r>
      <rPr>
        <sz val="11"/>
        <rFont val="ＭＳ Ｐゴシック"/>
        <family val="3"/>
        <charset val="128"/>
      </rPr>
      <t>を再生利用品またはスクラップ起源から調達している場合は、鉱山名の代わりに「</t>
    </r>
    <r>
      <rPr>
        <sz val="11"/>
        <rFont val="Verdana"/>
        <family val="2"/>
      </rPr>
      <t>Recycled</t>
    </r>
    <r>
      <rPr>
        <sz val="11"/>
        <rFont val="ＭＳ Ｐゴシック"/>
        <family val="3"/>
        <charset val="128"/>
      </rPr>
      <t>（再生利用品）」または「</t>
    </r>
    <r>
      <rPr>
        <sz val="11"/>
        <rFont val="Verdana"/>
        <family val="2"/>
      </rPr>
      <t>Scrap</t>
    </r>
    <r>
      <rPr>
        <sz val="11"/>
        <rFont val="ＭＳ Ｐゴシック"/>
        <family val="3"/>
        <charset val="128"/>
      </rPr>
      <t>（スクラップ）」と記入し、</t>
    </r>
    <r>
      <rPr>
        <sz val="11"/>
        <rFont val="Verdana"/>
        <family val="2"/>
      </rPr>
      <t>P</t>
    </r>
    <r>
      <rPr>
        <sz val="11"/>
        <rFont val="ＭＳ Ｐゴシック"/>
        <family val="3"/>
        <charset val="128"/>
      </rPr>
      <t>列に「</t>
    </r>
    <r>
      <rPr>
        <sz val="11"/>
        <rFont val="Verdana"/>
        <family val="2"/>
      </rPr>
      <t>Yes</t>
    </r>
    <r>
      <rPr>
        <sz val="11"/>
        <rFont val="ＭＳ Ｐゴシック"/>
        <family val="3"/>
        <charset val="128"/>
      </rPr>
      <t>（はい）」と回答してください。
この質問では「</t>
    </r>
    <r>
      <rPr>
        <sz val="11"/>
        <rFont val="Verdana"/>
        <family val="2"/>
      </rPr>
      <t>RCOI confirmed as per RMI</t>
    </r>
    <r>
      <rPr>
        <sz val="11"/>
        <rFont val="ＭＳ Ｐゴシック"/>
        <family val="3"/>
        <charset val="128"/>
      </rPr>
      <t>（</t>
    </r>
    <r>
      <rPr>
        <sz val="11"/>
        <rFont val="Verdana"/>
        <family val="2"/>
      </rPr>
      <t>RMI</t>
    </r>
    <r>
      <rPr>
        <sz val="11"/>
        <rFont val="ＭＳ Ｐゴシック"/>
        <family val="3"/>
        <charset val="128"/>
      </rPr>
      <t>により確認された</t>
    </r>
    <r>
      <rPr>
        <sz val="11"/>
        <rFont val="Verdana"/>
        <family val="2"/>
      </rPr>
      <t>RCOI</t>
    </r>
    <r>
      <rPr>
        <sz val="11"/>
        <rFont val="ＭＳ Ｐゴシック"/>
        <family val="3"/>
        <charset val="128"/>
      </rPr>
      <t xml:space="preserve">）」と回答することもできます。
</t>
    </r>
  </si>
  <si>
    <r>
      <t xml:space="preserve">14. </t>
    </r>
    <r>
      <rPr>
        <sz val="11"/>
        <rFont val="ＭＳ Ｐゴシック"/>
        <family val="3"/>
        <charset val="128"/>
      </rPr>
      <t>鉱山の場所（国名）－自由形式のテキスト欄で、企業は精錬業者が使用している鉱山の場所を記載できます。鉱山が所在する国名を記入してください。原産国が不明の場合は「</t>
    </r>
    <r>
      <rPr>
        <sz val="11"/>
        <rFont val="Verdana"/>
        <family val="2"/>
      </rPr>
      <t>Unknown</t>
    </r>
    <r>
      <rPr>
        <sz val="11"/>
        <rFont val="ＭＳ Ｐゴシック"/>
        <family val="3"/>
        <charset val="128"/>
      </rPr>
      <t>（不明）」とお答えください。精錬業者が原料の</t>
    </r>
    <r>
      <rPr>
        <sz val="11"/>
        <rFont val="Verdana"/>
        <family val="2"/>
      </rPr>
      <t>100%</t>
    </r>
    <r>
      <rPr>
        <sz val="11"/>
        <rFont val="ＭＳ Ｐゴシック"/>
        <family val="3"/>
        <charset val="128"/>
      </rPr>
      <t>をリサイクル業者またはスクラップサプライヤーから調達している場合は、原産国の代わりに「</t>
    </r>
    <r>
      <rPr>
        <sz val="11"/>
        <rFont val="Verdana"/>
        <family val="2"/>
      </rPr>
      <t>Recycled</t>
    </r>
    <r>
      <rPr>
        <sz val="11"/>
        <rFont val="ＭＳ Ｐゴシック"/>
        <family val="3"/>
        <charset val="128"/>
      </rPr>
      <t>（リサイクル業者）」または「</t>
    </r>
    <r>
      <rPr>
        <sz val="11"/>
        <rFont val="Verdana"/>
        <family val="2"/>
      </rPr>
      <t>Scrap</t>
    </r>
    <r>
      <rPr>
        <sz val="11"/>
        <rFont val="ＭＳ Ｐゴシック"/>
        <family val="3"/>
        <charset val="128"/>
      </rPr>
      <t>（スクラップサプライヤー）」と記入してください。この欄は任意です。
この質問では「</t>
    </r>
    <r>
      <rPr>
        <sz val="11"/>
        <rFont val="Verdana"/>
        <family val="2"/>
      </rPr>
      <t>RCOI confirmed as per RMI</t>
    </r>
    <r>
      <rPr>
        <sz val="11"/>
        <rFont val="ＭＳ Ｐゴシック"/>
        <family val="3"/>
        <charset val="128"/>
      </rPr>
      <t>（</t>
    </r>
    <r>
      <rPr>
        <sz val="11"/>
        <rFont val="Verdana"/>
        <family val="2"/>
      </rPr>
      <t>RMI</t>
    </r>
    <r>
      <rPr>
        <sz val="11"/>
        <rFont val="ＭＳ Ｐゴシック"/>
        <family val="3"/>
        <charset val="128"/>
      </rPr>
      <t>により確認された</t>
    </r>
    <r>
      <rPr>
        <sz val="11"/>
        <rFont val="Verdana"/>
        <family val="2"/>
      </rPr>
      <t>RCOI</t>
    </r>
    <r>
      <rPr>
        <sz val="11"/>
        <rFont val="ＭＳ Ｐゴシック"/>
        <family val="3"/>
        <charset val="128"/>
      </rPr>
      <t xml:space="preserve">）」と回答することもできます。
</t>
    </r>
  </si>
  <si>
    <r>
      <t xml:space="preserve">15. </t>
    </r>
    <r>
      <rPr>
        <sz val="11"/>
        <rFont val="Calibri"/>
        <family val="2"/>
      </rPr>
      <t>製錬所がリサイクル原料又はスクラップ原料からの製錬プロセスの投入量を単独で取得するかどうかを示します。この質問はオプションです。回答は、以下の中から選択してください。</t>
    </r>
    <r>
      <rPr>
        <sz val="11"/>
        <rFont val="Verdana"/>
        <family val="2"/>
      </rPr>
      <t xml:space="preserve">
- </t>
    </r>
    <r>
      <rPr>
        <sz val="11"/>
        <rFont val="Calibri"/>
        <family val="2"/>
      </rPr>
      <t>はい</t>
    </r>
    <r>
      <rPr>
        <sz val="11"/>
        <rFont val="Verdana"/>
        <family val="2"/>
      </rPr>
      <t xml:space="preserve">
- </t>
    </r>
    <r>
      <rPr>
        <sz val="11"/>
        <rFont val="Calibri"/>
        <family val="2"/>
      </rPr>
      <t>いいえ</t>
    </r>
    <r>
      <rPr>
        <sz val="11"/>
        <rFont val="Verdana"/>
        <family val="2"/>
      </rPr>
      <t xml:space="preserve">
- </t>
    </r>
    <r>
      <rPr>
        <sz val="11"/>
        <rFont val="Calibri"/>
        <family val="2"/>
      </rPr>
      <t>わからない</t>
    </r>
  </si>
  <si>
    <r>
      <rPr>
        <sz val="11"/>
        <rFont val="ＭＳ Ｐゴシック"/>
        <family val="3"/>
        <charset val="128"/>
      </rPr>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t>
    </r>
    <r>
      <rPr>
        <sz val="11"/>
        <rFont val="Verdana"/>
        <family val="2"/>
      </rPr>
      <t>RBA</t>
    </r>
    <r>
      <rPr>
        <sz val="11"/>
        <rFont val="ＭＳ Ｐゴシック"/>
        <family val="3"/>
        <charset val="128"/>
      </rPr>
      <t>」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t>
    </r>
    <r>
      <rPr>
        <sz val="11"/>
        <rFont val="Verdana"/>
        <family val="2"/>
      </rPr>
      <t xml:space="preserve"> </t>
    </r>
    <r>
      <rPr>
        <sz val="11"/>
        <rFont val="ＭＳ Ｐゴシック"/>
        <family val="3"/>
        <charset val="128"/>
      </rPr>
      <t>リスト又はツールの利用は自由意思によるものです。</t>
    </r>
  </si>
  <si>
    <r>
      <t>RBA</t>
    </r>
    <r>
      <rPr>
        <sz val="11"/>
        <rFont val="ＭＳ Ｐゴシック"/>
        <family val="3"/>
        <charset val="128"/>
      </rPr>
      <t>は、リスト又はツールに関していかなる表明も保証も行いません。リスト及びツールは「現状有姿のまま」かつ「提供可能な限度」で提供されています。</t>
    </r>
    <r>
      <rPr>
        <sz val="11"/>
        <rFont val="Verdana"/>
        <family val="2"/>
      </rPr>
      <t xml:space="preserve">  RBA</t>
    </r>
    <r>
      <rPr>
        <sz val="11"/>
        <rFont val="ＭＳ Ｐゴシック"/>
        <family val="3"/>
        <charset val="128"/>
      </rPr>
      <t>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r>
  </si>
  <si>
    <r>
      <rPr>
        <sz val="11"/>
        <rFont val="ＭＳ Ｐゴシック"/>
        <family val="3"/>
        <charset val="128"/>
      </rPr>
      <t>適用される法律において許諾されている最大限の範囲内で、</t>
    </r>
    <r>
      <rPr>
        <sz val="11"/>
        <rFont val="Verdana"/>
        <family val="2"/>
      </rPr>
      <t>RBA</t>
    </r>
    <r>
      <rPr>
        <sz val="11"/>
        <rFont val="ＭＳ Ｐゴシック"/>
        <family val="3"/>
        <charset val="128"/>
      </rPr>
      <t>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
  </si>
  <si>
    <r>
      <rPr>
        <sz val="11"/>
        <rFont val="ＭＳ Ｐゴシック"/>
        <family val="3"/>
        <charset val="128"/>
      </rPr>
      <t>リストやツールへのアクセス及びその利用を考慮して、ユーザーはここに、</t>
    </r>
    <r>
      <rPr>
        <sz val="11"/>
        <rFont val="Verdana"/>
        <family val="2"/>
      </rPr>
      <t>(a) RBA</t>
    </r>
    <r>
      <rPr>
        <sz val="11"/>
        <rFont val="ＭＳ Ｐゴシック"/>
        <family val="3"/>
        <charset val="128"/>
      </rPr>
      <t>ならびにその役員、理事、代理人、被雇用者、任意行為者、代表者、契約者、継承者、譲受人に対し、リストやツールによる、もしくはそれらを利用したことによる、又はそこから生じたり、生じた
可能性がある、あるいはユーザーが</t>
    </r>
    <r>
      <rPr>
        <sz val="11"/>
        <rFont val="Verdana"/>
        <family val="2"/>
      </rPr>
      <t>RBA</t>
    </r>
    <r>
      <rPr>
        <sz val="11"/>
        <rFont val="ＭＳ Ｐゴシック"/>
        <family val="3"/>
        <charset val="128"/>
      </rPr>
      <t>ならびにその役員、理事、代理人、被雇用者、任意行為者、代表者、契約者、継承者、譲受人に対してそのように主張する、いかなる請求、訴訟、損失、請願、損害、判決、押収、強制執行についても一切の責任を問わず、</t>
    </r>
    <r>
      <rPr>
        <sz val="11"/>
        <rFont val="Verdana"/>
        <family val="2"/>
      </rPr>
      <t>(b) RBA</t>
    </r>
    <r>
      <rPr>
        <sz val="11"/>
        <rFont val="ＭＳ Ｐゴシック"/>
        <family val="3"/>
        <charset val="128"/>
      </rPr>
      <t>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r>
  </si>
  <si>
    <r>
      <rPr>
        <sz val="11"/>
        <rFont val="ＭＳ Ｐゴシック"/>
        <family val="3"/>
        <charset val="128"/>
      </rPr>
      <t>責任ある鉱物保証プロセス（</t>
    </r>
    <r>
      <rPr>
        <sz val="11"/>
        <rFont val="Verdana"/>
        <family val="2"/>
      </rPr>
      <t>RMAP</t>
    </r>
    <r>
      <rPr>
        <sz val="11"/>
        <rFont val="ＭＳ Ｐゴシック"/>
        <family val="3"/>
        <charset val="128"/>
      </rPr>
      <t xml:space="preserve">）
</t>
    </r>
    <r>
      <rPr>
        <sz val="11"/>
        <rFont val="Verdana"/>
        <family val="2"/>
      </rPr>
      <t>Responsible Minerals Assurance Process</t>
    </r>
  </si>
  <si>
    <r>
      <rPr>
        <sz val="11"/>
        <rFont val="ＭＳ Ｐゴシック"/>
        <family val="3"/>
        <charset val="128"/>
      </rPr>
      <t>責任ある鉱物イニシアチブ（</t>
    </r>
    <r>
      <rPr>
        <sz val="11"/>
        <rFont val="Verdana"/>
        <family val="2"/>
      </rPr>
      <t>RMI</t>
    </r>
    <r>
      <rPr>
        <sz val="11"/>
        <rFont val="ＭＳ Ｐゴシック"/>
        <family val="3"/>
        <charset val="128"/>
      </rPr>
      <t>）</t>
    </r>
    <r>
      <rPr>
        <sz val="11"/>
        <rFont val="Verdana"/>
        <family val="2"/>
      </rPr>
      <t xml:space="preserve">
Responsible Minerals Initiative (RMI)</t>
    </r>
  </si>
  <si>
    <r>
      <t>RMAP</t>
    </r>
    <r>
      <rPr>
        <sz val="11"/>
        <rFont val="ＭＳ Ｐゴシック"/>
        <family val="3"/>
        <charset val="128"/>
      </rPr>
      <t xml:space="preserve">適合製錬業者リスト
</t>
    </r>
    <r>
      <rPr>
        <sz val="11"/>
        <rFont val="Verdana"/>
        <family val="2"/>
      </rPr>
      <t>RMAP Compliant Smelter List</t>
    </r>
  </si>
  <si>
    <r>
      <t>2010</t>
    </r>
    <r>
      <rPr>
        <sz val="10"/>
        <rFont val="ＭＳ Ｐゴシック"/>
        <family val="3"/>
        <charset val="128"/>
      </rPr>
      <t>年に制定された米国のドッド・フランク・ウォール街改革及び消費者保護に関する法</t>
    </r>
    <r>
      <rPr>
        <sz val="10"/>
        <rFont val="Verdana"/>
        <family val="2"/>
      </rPr>
      <t>(</t>
    </r>
    <r>
      <rPr>
        <sz val="10"/>
        <rFont val="ＭＳ Ｐゴシック"/>
        <family val="3"/>
        <charset val="128"/>
      </rPr>
      <t>ドッドフランク法）の</t>
    </r>
    <r>
      <rPr>
        <sz val="10"/>
        <rFont val="Verdana"/>
        <family val="2"/>
      </rPr>
      <t>1502</t>
    </r>
    <r>
      <rPr>
        <sz val="10"/>
        <rFont val="ＭＳ Ｐゴシック"/>
        <family val="3"/>
        <charset val="128"/>
      </rPr>
      <t>条</t>
    </r>
    <r>
      <rPr>
        <sz val="10"/>
        <rFont val="Verdana"/>
        <family val="2"/>
      </rPr>
      <t>(e)(4)</t>
    </r>
    <r>
      <rPr>
        <sz val="10"/>
        <rFont val="ＭＳ Ｐゴシック"/>
        <family val="3"/>
        <charset val="128"/>
      </rPr>
      <t xml:space="preserve">に定義されているように、「紛争鉱物」とは
</t>
    </r>
    <r>
      <rPr>
        <sz val="10"/>
        <rFont val="Verdana"/>
        <family val="2"/>
      </rPr>
      <t xml:space="preserve">(A) </t>
    </r>
    <r>
      <rPr>
        <sz val="10"/>
        <rFont val="ＭＳ Ｐゴシック"/>
        <family val="3"/>
        <charset val="128"/>
      </rPr>
      <t xml:space="preserve">コロンバイト・タンタライト（コルタン）、錫石、金、鉄マンガン重石及びその派生物、もしくは、
</t>
    </r>
    <r>
      <rPr>
        <sz val="10"/>
        <rFont val="Verdana"/>
        <family val="2"/>
      </rPr>
      <t xml:space="preserve">(B) </t>
    </r>
    <r>
      <rPr>
        <sz val="10"/>
        <rFont val="ＭＳ Ｐゴシック"/>
        <family val="3"/>
        <charset val="128"/>
      </rPr>
      <t>コンゴ民主共和国や隣接国における紛争の資金源となっていると国務長官が判断したその他のあらゆる鉱物又はその派生物を意味する。
（</t>
    </r>
    <r>
      <rPr>
        <sz val="10"/>
        <rFont val="Verdana"/>
        <family val="2"/>
      </rPr>
      <t xml:space="preserve"> http://www.sec.gov/about/laws/wallstreetreform-cpa.pdf</t>
    </r>
    <r>
      <rPr>
        <sz val="10"/>
        <rFont val="ＭＳ Ｐゴシック"/>
        <family val="3"/>
        <charset val="128"/>
      </rPr>
      <t>を参照）</t>
    </r>
  </si>
  <si>
    <r>
      <rPr>
        <sz val="11"/>
        <rFont val="ＭＳ Ｐゴシック"/>
        <family val="3"/>
        <charset val="128"/>
      </rPr>
      <t>レスポンシブル・ビジネス・アライアンス（</t>
    </r>
    <r>
      <rPr>
        <sz val="11"/>
        <rFont val="Verdana"/>
        <family val="2"/>
      </rPr>
      <t>Responsible Business Alliance</t>
    </r>
    <r>
      <rPr>
        <sz val="11"/>
        <rFont val="ＭＳ Ｐゴシック"/>
        <family val="3"/>
        <charset val="128"/>
      </rPr>
      <t>）（</t>
    </r>
    <r>
      <rPr>
        <sz val="11"/>
        <rFont val="Verdana"/>
        <family val="2"/>
      </rPr>
      <t>www.responsiblebusiness.org</t>
    </r>
    <r>
      <rPr>
        <sz val="11"/>
        <rFont val="ＭＳ Ｐゴシック"/>
        <family val="3"/>
        <charset val="128"/>
      </rPr>
      <t>）</t>
    </r>
  </si>
  <si>
    <r>
      <rPr>
        <sz val="11"/>
        <rFont val="ＭＳ Ｐゴシック"/>
        <family val="3"/>
        <charset val="128"/>
      </rPr>
      <t>責任ある鉱物保証プロセス（</t>
    </r>
    <r>
      <rPr>
        <sz val="11"/>
        <rFont val="Verdana"/>
        <family val="2"/>
      </rPr>
      <t>RMAP</t>
    </r>
    <r>
      <rPr>
        <sz val="11"/>
        <rFont val="ＭＳ Ｐゴシック"/>
        <family val="3"/>
        <charset val="128"/>
      </rPr>
      <t>）とは、鉱物の責任ある調達の検証を強化するために、</t>
    </r>
    <r>
      <rPr>
        <sz val="11"/>
        <rFont val="Verdana"/>
        <family val="2"/>
      </rPr>
      <t>RBA</t>
    </r>
    <r>
      <rPr>
        <sz val="11"/>
        <rFont val="ＭＳ Ｐゴシック"/>
        <family val="3"/>
        <charset val="128"/>
      </rPr>
      <t>によって開発されたプログラムである。</t>
    </r>
    <r>
      <rPr>
        <sz val="11"/>
        <rFont val="Verdana"/>
        <family val="2"/>
      </rPr>
      <t>RMAP</t>
    </r>
    <r>
      <rPr>
        <sz val="11"/>
        <rFont val="ＭＳ Ｐゴシック"/>
        <family val="3"/>
        <charset val="128"/>
      </rPr>
      <t>に関する詳しい情報は以下のサイトに掲載されている。</t>
    </r>
    <r>
      <rPr>
        <sz val="11"/>
        <rFont val="Verdana"/>
        <family val="2"/>
      </rPr>
      <t>(http://www.responsiblemineralsinitiative.org/responsible-minerals-assurance-process/)</t>
    </r>
  </si>
  <si>
    <r>
      <t>RBA</t>
    </r>
    <r>
      <rPr>
        <sz val="11"/>
        <rFont val="ＭＳ Ｐゴシック"/>
        <family val="3"/>
        <charset val="128"/>
      </rPr>
      <t>のメンバーにより</t>
    </r>
    <r>
      <rPr>
        <sz val="11"/>
        <rFont val="Verdana"/>
        <family val="2"/>
      </rPr>
      <t>2008</t>
    </r>
    <r>
      <rPr>
        <sz val="11"/>
        <rFont val="ＭＳ Ｐゴシック"/>
        <family val="3"/>
        <charset val="128"/>
      </rPr>
      <t>年に設立された責任ある鉱物イニシアチブは、サプライチェーンにおける紛争鉱物問題に取り組む企業が最も利用し尊重する組織のひとつに成長した。現在異なる</t>
    </r>
    <r>
      <rPr>
        <sz val="11"/>
        <rFont val="Verdana"/>
        <family val="2"/>
      </rPr>
      <t>7</t>
    </r>
    <r>
      <rPr>
        <sz val="11"/>
        <rFont val="ＭＳ Ｐゴシック"/>
        <family val="3"/>
        <charset val="128"/>
      </rPr>
      <t>業界から</t>
    </r>
    <r>
      <rPr>
        <sz val="11"/>
        <rFont val="Verdana"/>
        <family val="2"/>
      </rPr>
      <t>150</t>
    </r>
    <r>
      <rPr>
        <sz val="11"/>
        <rFont val="ＭＳ Ｐゴシック"/>
        <family val="3"/>
        <charset val="128"/>
      </rPr>
      <t>社以上の企業が</t>
    </r>
    <r>
      <rPr>
        <sz val="11"/>
        <rFont val="Verdana"/>
        <family val="2"/>
      </rPr>
      <t>CFSI</t>
    </r>
    <r>
      <rPr>
        <sz val="11"/>
        <rFont val="ＭＳ Ｐゴシック"/>
        <family val="3"/>
        <charset val="128"/>
      </rPr>
      <t>に参加し、</t>
    </r>
    <r>
      <rPr>
        <sz val="11"/>
        <rFont val="Verdana"/>
        <family val="2"/>
      </rPr>
      <t>RMAP</t>
    </r>
    <r>
      <rPr>
        <sz val="11"/>
        <rFont val="ＭＳ Ｐゴシック"/>
        <family val="3"/>
        <charset val="128"/>
      </rPr>
      <t>、</t>
    </r>
    <r>
      <rPr>
        <sz val="11"/>
        <rFont val="Verdana"/>
        <family val="2"/>
      </rPr>
      <t>CMRT</t>
    </r>
    <r>
      <rPr>
        <sz val="11"/>
        <rFont val="ＭＳ Ｐゴシック"/>
        <family val="3"/>
        <charset val="128"/>
      </rPr>
      <t>、合理的な原産国調査</t>
    </r>
    <r>
      <rPr>
        <sz val="11"/>
        <rFont val="Verdana"/>
        <family val="2"/>
      </rPr>
      <t>(RCOI)</t>
    </r>
    <r>
      <rPr>
        <sz val="11"/>
        <rFont val="ＭＳ Ｐゴシック"/>
        <family val="3"/>
        <charset val="128"/>
      </rPr>
      <t>データおよび紛争鉱物調達に関するさまざまなガイダンス文書を含む幅広いツールおよびリソースを提供している。</t>
    </r>
    <r>
      <rPr>
        <sz val="11"/>
        <rFont val="Verdana"/>
        <family val="2"/>
      </rPr>
      <t>RMI</t>
    </r>
    <r>
      <rPr>
        <sz val="11"/>
        <rFont val="ＭＳ Ｐゴシック"/>
        <family val="3"/>
        <charset val="128"/>
      </rPr>
      <t>は紛争鉱物問題の定期的なワークショップを実施し、政策展開に貢献し、主要な市民社会団体および政府とも協議を重ねている。詳細については以下を参照のこと。</t>
    </r>
    <r>
      <rPr>
        <sz val="11"/>
        <rFont val="Verdana"/>
        <family val="2"/>
      </rPr>
      <t>http://www.responsiblemineralsinitiative.org</t>
    </r>
  </si>
  <si>
    <r>
      <rPr>
        <sz val="11"/>
        <rFont val="ＭＳ Ｐゴシック"/>
        <family val="3"/>
        <charset val="128"/>
      </rPr>
      <t>責任ある鉱物保証プロセス</t>
    </r>
    <r>
      <rPr>
        <sz val="11"/>
        <rFont val="Verdana"/>
        <family val="2"/>
      </rPr>
      <t>(RMAP)</t>
    </r>
    <r>
      <rPr>
        <sz val="11"/>
        <rFont val="ＭＳ Ｐゴシック"/>
        <family val="3"/>
        <charset val="128"/>
      </rPr>
      <t>適合リストとは、責任ある鉱物イニシアチブ（</t>
    </r>
    <r>
      <rPr>
        <sz val="11"/>
        <rFont val="Verdana"/>
        <family val="2"/>
      </rPr>
      <t>RMI</t>
    </r>
    <r>
      <rPr>
        <sz val="11"/>
        <rFont val="ＭＳ Ｐゴシック"/>
        <family val="3"/>
        <charset val="128"/>
      </rPr>
      <t>）のプログラムである</t>
    </r>
    <r>
      <rPr>
        <sz val="11"/>
        <rFont val="Verdana"/>
        <family val="2"/>
      </rPr>
      <t>RMAP</t>
    </r>
    <r>
      <rPr>
        <sz val="11"/>
        <rFont val="ＭＳ Ｐゴシック"/>
        <family val="3"/>
        <charset val="128"/>
      </rPr>
      <t>、又は責任あるジュエリー協議会</t>
    </r>
    <r>
      <rPr>
        <sz val="11"/>
        <rFont val="Verdana"/>
        <family val="2"/>
      </rPr>
      <t xml:space="preserve"> (Responsible Jewellry Council) </t>
    </r>
    <r>
      <rPr>
        <sz val="11"/>
        <rFont val="ＭＳ Ｐゴシック"/>
        <family val="3"/>
        <charset val="128"/>
      </rPr>
      <t>やロンドン貴金属市場協会</t>
    </r>
    <r>
      <rPr>
        <sz val="11"/>
        <rFont val="Verdana"/>
        <family val="2"/>
      </rPr>
      <t xml:space="preserve"> (London Bullion Market Association) </t>
    </r>
    <r>
      <rPr>
        <sz val="11"/>
        <rFont val="ＭＳ Ｐゴシック"/>
        <family val="3"/>
        <charset val="128"/>
      </rPr>
      <t>といった業界の同等のプログラムによる監査を通過し、それらの基準に適合すると認証された製錬・精製業者のリストです。製錬・精製業者がこのリストにない場合は、</t>
    </r>
    <r>
      <rPr>
        <sz val="11"/>
        <rFont val="Verdana"/>
        <family val="2"/>
      </rPr>
      <t>RMAP</t>
    </r>
    <r>
      <rPr>
        <sz val="11"/>
        <rFont val="ＭＳ Ｐゴシック"/>
        <family val="3"/>
        <charset val="128"/>
      </rPr>
      <t>監査を完了していないか、又は</t>
    </r>
    <r>
      <rPr>
        <sz val="11"/>
        <rFont val="Verdana"/>
        <family val="2"/>
      </rPr>
      <t>RMAP</t>
    </r>
    <r>
      <rPr>
        <sz val="11"/>
        <rFont val="ＭＳ Ｐゴシック"/>
        <family val="3"/>
        <charset val="128"/>
      </rPr>
      <t xml:space="preserve">基準に準拠していないかのどちらかです。
</t>
    </r>
    <r>
      <rPr>
        <sz val="11"/>
        <rFont val="Verdana"/>
        <family val="2"/>
      </rPr>
      <t xml:space="preserve">
RMAP</t>
    </r>
    <r>
      <rPr>
        <sz val="11"/>
        <rFont val="ＭＳ Ｐゴシック"/>
        <family val="3"/>
        <charset val="128"/>
      </rPr>
      <t>に適合していることが検証済みの製錬・精製業者のリストは、</t>
    </r>
    <r>
      <rPr>
        <sz val="11"/>
        <rFont val="Verdana"/>
        <family val="2"/>
      </rPr>
      <t>www.responsiblemineralsinitiative.org</t>
    </r>
    <r>
      <rPr>
        <sz val="11"/>
        <rFont val="ＭＳ Ｐゴシック"/>
        <family val="3"/>
        <charset val="128"/>
      </rPr>
      <t>に掲載されています。</t>
    </r>
  </si>
  <si>
    <r>
      <t>RMI</t>
    </r>
    <r>
      <rPr>
        <sz val="11"/>
        <rFont val="ＭＳ Ｐゴシック"/>
        <family val="3"/>
        <charset val="128"/>
      </rPr>
      <t>は、サプライチェーンを構成する企業が製錬・精製業者として報告した企業に対し、固有の識別番号を割り当てる。これは、これらの企業が</t>
    </r>
    <r>
      <rPr>
        <sz val="11"/>
        <rFont val="Verdana"/>
        <family val="2"/>
      </rPr>
      <t>RMAP</t>
    </r>
    <r>
      <rPr>
        <sz val="11"/>
        <rFont val="ＭＳ Ｐゴシック"/>
        <family val="3"/>
        <charset val="128"/>
      </rPr>
      <t xml:space="preserve">監査手順の定義する製錬・精製業者の特性を満たしていると検証されているか否かとは無関係である。
</t>
    </r>
  </si>
  <si>
    <r>
      <rPr>
        <sz val="11"/>
        <rFont val="ＭＳ Ｐゴシック"/>
        <family val="3"/>
        <charset val="128"/>
      </rPr>
      <t>タンタル</t>
    </r>
    <r>
      <rPr>
        <sz val="11"/>
        <rFont val="Verdana"/>
        <family val="2"/>
      </rPr>
      <t>(Ta)</t>
    </r>
    <r>
      <rPr>
        <sz val="11"/>
        <rFont val="ＭＳ Ｐゴシック"/>
        <family val="3"/>
        <charset val="128"/>
      </rPr>
      <t>製錬業者とは、</t>
    </r>
    <r>
      <rPr>
        <sz val="11"/>
        <rFont val="Verdana"/>
        <family val="2"/>
      </rPr>
      <t>Ta</t>
    </r>
    <r>
      <rPr>
        <sz val="11"/>
        <rFont val="ＭＳ Ｐゴシック"/>
        <family val="3"/>
        <charset val="128"/>
      </rPr>
      <t>中間生成物を直接販売、あるいは</t>
    </r>
    <r>
      <rPr>
        <sz val="11"/>
        <rFont val="Verdana"/>
        <family val="2"/>
      </rPr>
      <t>Ta</t>
    </r>
    <r>
      <rPr>
        <sz val="11"/>
        <rFont val="ＭＳ Ｐゴシック"/>
        <family val="3"/>
        <charset val="128"/>
      </rPr>
      <t>含有品（</t>
    </r>
    <r>
      <rPr>
        <sz val="11"/>
        <rFont val="Verdana"/>
        <family val="2"/>
      </rPr>
      <t>Ta</t>
    </r>
    <r>
      <rPr>
        <sz val="11"/>
        <rFont val="ＭＳ Ｐゴシック"/>
        <family val="3"/>
        <charset val="128"/>
      </rPr>
      <t xml:space="preserve">粉末、
</t>
    </r>
    <r>
      <rPr>
        <sz val="11"/>
        <rFont val="Verdana"/>
        <family val="2"/>
      </rPr>
      <t>Ta</t>
    </r>
    <r>
      <rPr>
        <sz val="11"/>
        <rFont val="ＭＳ Ｐゴシック"/>
        <family val="3"/>
        <charset val="128"/>
      </rPr>
      <t>部品、</t>
    </r>
    <r>
      <rPr>
        <sz val="11"/>
        <rFont val="Verdana"/>
        <family val="2"/>
      </rPr>
      <t>Ta</t>
    </r>
    <r>
      <rPr>
        <sz val="11"/>
        <rFont val="ＭＳ Ｐゴシック"/>
        <family val="3"/>
        <charset val="128"/>
      </rPr>
      <t>酸化物、合金、ワイヤー、焼結棒など）への更なる加工のために、</t>
    </r>
    <r>
      <rPr>
        <sz val="11"/>
        <rFont val="Verdana"/>
        <family val="2"/>
      </rPr>
      <t>Ta</t>
    </r>
    <r>
      <rPr>
        <sz val="11"/>
        <rFont val="ＭＳ Ｐゴシック"/>
        <family val="3"/>
        <charset val="128"/>
      </rPr>
      <t>含有
鉱石、スラグ又はスクラップ由来の二次材料を、</t>
    </r>
    <r>
      <rPr>
        <sz val="11"/>
        <rFont val="Verdana"/>
        <family val="2"/>
      </rPr>
      <t>Ta</t>
    </r>
    <r>
      <rPr>
        <sz val="11"/>
        <rFont val="ＭＳ Ｐゴシック"/>
        <family val="3"/>
        <charset val="128"/>
      </rPr>
      <t>の中間生成物又はその他の</t>
    </r>
    <r>
      <rPr>
        <sz val="11"/>
        <rFont val="Verdana"/>
        <family val="2"/>
      </rPr>
      <t>Ta</t>
    </r>
    <r>
      <rPr>
        <sz val="11"/>
        <rFont val="ＭＳ Ｐゴシック"/>
        <family val="3"/>
        <charset val="128"/>
      </rPr>
      <t>含有
品に加工する企業と定義されている。この金属の詳しい説明は、</t>
    </r>
    <r>
      <rPr>
        <sz val="11"/>
        <rFont val="Verdana"/>
        <family val="2"/>
      </rPr>
      <t>RMAP</t>
    </r>
    <r>
      <rPr>
        <sz val="11"/>
        <rFont val="ＭＳ Ｐゴシック"/>
        <family val="3"/>
        <charset val="128"/>
      </rPr>
      <t>監査手順書を参
照：</t>
    </r>
    <r>
      <rPr>
        <sz val="11"/>
        <rFont val="Verdana"/>
        <family val="2"/>
      </rPr>
      <t xml:space="preserve">http://www.responsiblemineralsinitiative.org/smelter-introduction/
</t>
    </r>
  </si>
  <si>
    <r>
      <rPr>
        <sz val="11"/>
        <rFont val="ＭＳ Ｐゴシック"/>
        <family val="3"/>
        <charset val="128"/>
      </rPr>
      <t>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t>
    </r>
    <r>
      <rPr>
        <sz val="11"/>
        <rFont val="Verdana"/>
        <family val="2"/>
      </rPr>
      <t>RMAP</t>
    </r>
    <r>
      <rPr>
        <sz val="11"/>
        <rFont val="ＭＳ Ｐゴシック"/>
        <family val="3"/>
        <charset val="128"/>
      </rPr>
      <t>監査
手順書に参照される製錬業者は、上記のどれか</t>
    </r>
    <r>
      <rPr>
        <sz val="11"/>
        <rFont val="Verdana"/>
        <family val="2"/>
      </rPr>
      <t>1</t>
    </r>
    <r>
      <rPr>
        <sz val="11"/>
        <rFont val="ＭＳ Ｐゴシック"/>
        <family val="3"/>
        <charset val="128"/>
      </rPr>
      <t>つ、もしくは両方に該当する場合が
ある。この金属の詳細な説明については、</t>
    </r>
    <r>
      <rPr>
        <sz val="11"/>
        <rFont val="Verdana"/>
        <family val="2"/>
      </rPr>
      <t>RMAP</t>
    </r>
    <r>
      <rPr>
        <sz val="11"/>
        <rFont val="ＭＳ Ｐゴシック"/>
        <family val="3"/>
        <charset val="128"/>
      </rPr>
      <t xml:space="preserve">監査手順書を参照：
</t>
    </r>
    <r>
      <rPr>
        <sz val="11"/>
        <rFont val="Verdana"/>
        <family val="2"/>
      </rPr>
      <t xml:space="preserve">http://www.responsiblemineralsinitiative.org/smelter-introduction/
</t>
    </r>
  </si>
  <si>
    <r>
      <rPr>
        <sz val="11"/>
        <rFont val="ＭＳ Ｐゴシック"/>
        <family val="3"/>
        <charset val="128"/>
      </rPr>
      <t>タングステン（</t>
    </r>
    <r>
      <rPr>
        <sz val="11"/>
        <rFont val="Verdana"/>
        <family val="2"/>
      </rPr>
      <t>W</t>
    </r>
    <r>
      <rPr>
        <sz val="11"/>
        <rFont val="ＭＳ Ｐゴシック"/>
        <family val="3"/>
        <charset val="128"/>
      </rPr>
      <t>）製錬業者は、</t>
    </r>
    <r>
      <rPr>
        <sz val="11"/>
        <rFont val="Verdana"/>
        <family val="2"/>
      </rPr>
      <t>W</t>
    </r>
    <r>
      <rPr>
        <sz val="11"/>
        <rFont val="ＭＳ Ｐゴシック"/>
        <family val="3"/>
        <charset val="128"/>
      </rPr>
      <t>含有中間生成物を直接販売又は</t>
    </r>
    <r>
      <rPr>
        <sz val="11"/>
        <rFont val="Verdana"/>
        <family val="2"/>
      </rPr>
      <t>W</t>
    </r>
    <r>
      <rPr>
        <sz val="11"/>
        <rFont val="ＭＳ Ｐゴシック"/>
        <family val="3"/>
        <charset val="128"/>
      </rPr>
      <t>粉末、</t>
    </r>
    <r>
      <rPr>
        <sz val="11"/>
        <rFont val="Verdana"/>
        <family val="2"/>
      </rPr>
      <t>W</t>
    </r>
    <r>
      <rPr>
        <sz val="11"/>
        <rFont val="ＭＳ Ｐゴシック"/>
        <family val="3"/>
        <charset val="128"/>
      </rPr>
      <t>炭化物粉末などの</t>
    </r>
    <r>
      <rPr>
        <sz val="11"/>
        <rFont val="Verdana"/>
        <family val="2"/>
      </rPr>
      <t>W</t>
    </r>
    <r>
      <rPr>
        <sz val="11"/>
        <rFont val="ＭＳ Ｐゴシック"/>
        <family val="3"/>
        <charset val="128"/>
      </rPr>
      <t>含有品への更なる加工のために、</t>
    </r>
    <r>
      <rPr>
        <sz val="11"/>
        <rFont val="Verdana"/>
        <family val="2"/>
      </rPr>
      <t>W</t>
    </r>
    <r>
      <rPr>
        <sz val="11"/>
        <rFont val="ＭＳ Ｐゴシック"/>
        <family val="3"/>
        <charset val="128"/>
      </rPr>
      <t>鉱石（鉄マンガン重石、灰重石など）、</t>
    </r>
    <r>
      <rPr>
        <sz val="11"/>
        <rFont val="Verdana"/>
        <family val="2"/>
      </rPr>
      <t>W</t>
    </r>
    <r>
      <rPr>
        <sz val="11"/>
        <rFont val="ＭＳ Ｐゴシック"/>
        <family val="3"/>
        <charset val="128"/>
      </rPr>
      <t>含有精鉱又は</t>
    </r>
    <r>
      <rPr>
        <sz val="11"/>
        <rFont val="Verdana"/>
        <family val="2"/>
      </rPr>
      <t>W</t>
    </r>
    <r>
      <rPr>
        <sz val="11"/>
        <rFont val="ＭＳ Ｐゴシック"/>
        <family val="3"/>
        <charset val="128"/>
      </rPr>
      <t>含有スクラップ（二次材料）を、パラタングステン酸アンモニウム（</t>
    </r>
    <r>
      <rPr>
        <sz val="11"/>
        <rFont val="Verdana"/>
        <family val="2"/>
      </rPr>
      <t>APT</t>
    </r>
    <r>
      <rPr>
        <sz val="11"/>
        <rFont val="ＭＳ Ｐゴシック"/>
        <family val="3"/>
        <charset val="128"/>
      </rPr>
      <t>）やメタタングステン酸アンモニウム（</t>
    </r>
    <r>
      <rPr>
        <sz val="11"/>
        <rFont val="Verdana"/>
        <family val="2"/>
      </rPr>
      <t>AMT</t>
    </r>
    <r>
      <rPr>
        <sz val="11"/>
        <rFont val="ＭＳ Ｐゴシック"/>
        <family val="3"/>
        <charset val="128"/>
      </rPr>
      <t>）、フェロタングステン、酸化タングステン等の</t>
    </r>
    <r>
      <rPr>
        <sz val="11"/>
        <rFont val="Verdana"/>
        <family val="2"/>
      </rPr>
      <t>W</t>
    </r>
    <r>
      <rPr>
        <sz val="11"/>
        <rFont val="ＭＳ Ｐゴシック"/>
        <family val="3"/>
        <charset val="128"/>
      </rPr>
      <t>含有中間生成物に加工する施設を一箇所以上所有する企業である。この金属に関する詳細な説明は、</t>
    </r>
    <r>
      <rPr>
        <sz val="11"/>
        <rFont val="Verdana"/>
        <family val="2"/>
      </rPr>
      <t>RMAP</t>
    </r>
    <r>
      <rPr>
        <sz val="11"/>
        <rFont val="ＭＳ Ｐゴシック"/>
        <family val="3"/>
        <charset val="128"/>
      </rPr>
      <t>監査手順書を参照：</t>
    </r>
    <r>
      <rPr>
        <sz val="11"/>
        <rFont val="Verdana"/>
        <family val="2"/>
      </rPr>
      <t>http://www.responsiblemineralsinitiative.org/smelter-introduction/.</t>
    </r>
  </si>
  <si>
    <r>
      <rPr>
        <sz val="11"/>
        <rFont val="Calibri"/>
        <family val="2"/>
      </rPr>
      <t>必須項目は（</t>
    </r>
    <r>
      <rPr>
        <sz val="11"/>
        <rFont val="Verdana"/>
        <family val="2"/>
      </rPr>
      <t>*</t>
    </r>
    <r>
      <rPr>
        <sz val="11"/>
        <rFont val="Calibri"/>
        <family val="2"/>
      </rPr>
      <t>）で表示。各質問の回答方法については、「指示」タブを参照してください。</t>
    </r>
  </si>
  <si>
    <r>
      <t>1</t>
    </r>
    <r>
      <rPr>
        <sz val="11"/>
        <rFont val="Calibri"/>
        <family val="2"/>
      </rPr>
      <t>）製品自体や製造過程で、</t>
    </r>
    <r>
      <rPr>
        <sz val="11"/>
        <rFont val="Verdana"/>
        <family val="2"/>
      </rPr>
      <t>3TG</t>
    </r>
    <r>
      <rPr>
        <sz val="11"/>
        <rFont val="Calibri"/>
        <family val="2"/>
      </rPr>
      <t>が意図的に添加又は使用されていますか？</t>
    </r>
    <r>
      <rPr>
        <sz val="11"/>
        <rFont val="Verdana"/>
        <family val="2"/>
      </rPr>
      <t xml:space="preserve"> </t>
    </r>
    <r>
      <rPr>
        <sz val="11"/>
        <rFont val="Calibri"/>
        <family val="2"/>
      </rPr>
      <t>（</t>
    </r>
    <r>
      <rPr>
        <sz val="11"/>
        <rFont val="Verdana"/>
        <family val="2"/>
      </rPr>
      <t>*</t>
    </r>
    <r>
      <rPr>
        <sz val="11"/>
        <rFont val="Calibri"/>
        <family val="2"/>
      </rPr>
      <t>）</t>
    </r>
  </si>
  <si>
    <r>
      <t>2</t>
    </r>
    <r>
      <rPr>
        <sz val="11"/>
        <rFont val="Calibri"/>
        <family val="2"/>
      </rPr>
      <t>）</t>
    </r>
    <r>
      <rPr>
        <sz val="11"/>
        <rFont val="Verdana"/>
        <family val="2"/>
      </rPr>
      <t>3TG</t>
    </r>
    <r>
      <rPr>
        <sz val="11"/>
        <rFont val="Calibri"/>
        <family val="2"/>
      </rPr>
      <t>は製品に残留していますか？</t>
    </r>
  </si>
  <si>
    <r>
      <t>3</t>
    </r>
    <r>
      <rPr>
        <sz val="10"/>
        <rFont val="ＭＳ Ｐゴシック"/>
        <family val="3"/>
        <charset val="128"/>
      </rPr>
      <t>）貴社サプライチェーン内の製錬業者のいずれかが、対象国を</t>
    </r>
    <r>
      <rPr>
        <sz val="10"/>
        <rFont val="Verdana"/>
        <family val="2"/>
      </rPr>
      <t>3TG</t>
    </r>
    <r>
      <rPr>
        <sz val="10"/>
        <rFont val="ＭＳ Ｐゴシック"/>
        <family val="3"/>
        <charset val="128"/>
      </rPr>
      <t>の原産地としていますか？（</t>
    </r>
    <r>
      <rPr>
        <sz val="10"/>
        <rFont val="Verdana"/>
        <family val="2"/>
      </rPr>
      <t>SEC</t>
    </r>
    <r>
      <rPr>
        <sz val="10"/>
        <rFont val="ＭＳ Ｐゴシック"/>
        <family val="3"/>
        <charset val="128"/>
      </rPr>
      <t>用語。定義タブを参照）</t>
    </r>
  </si>
  <si>
    <r>
      <t>5</t>
    </r>
    <r>
      <rPr>
        <sz val="11"/>
        <rFont val="Calibri"/>
        <family val="2"/>
      </rPr>
      <t>）サプライチェーン調査に回答した関連するサプライヤーは何パーセントですか？</t>
    </r>
  </si>
  <si>
    <r>
      <t>6)</t>
    </r>
    <r>
      <rPr>
        <sz val="10"/>
        <rFont val="ＭＳ Ｐゴシック"/>
        <family val="3"/>
        <charset val="128"/>
      </rPr>
      <t>貴社のサプライチェーンに</t>
    </r>
    <r>
      <rPr>
        <sz val="10"/>
        <rFont val="Verdana"/>
        <family val="2"/>
      </rPr>
      <t>3TG</t>
    </r>
    <r>
      <rPr>
        <sz val="10"/>
        <rFont val="ＭＳ Ｐゴシック"/>
        <family val="3"/>
        <charset val="128"/>
      </rPr>
      <t>を供給する製錬業者を全て特定しましたか？</t>
    </r>
  </si>
  <si>
    <r>
      <t>A.</t>
    </r>
    <r>
      <rPr>
        <sz val="11"/>
        <rFont val="Calibri"/>
        <family val="2"/>
      </rPr>
      <t>紛争鉱物の調達方針を確定しましたか？</t>
    </r>
  </si>
  <si>
    <r>
      <t xml:space="preserve">D.  </t>
    </r>
    <r>
      <rPr>
        <sz val="10"/>
        <rFont val="ＭＳ Ｐゴシック"/>
        <family val="3"/>
        <charset val="128"/>
      </rPr>
      <t>貴社は直接サプライヤーに対し、独立民間監査会社の監査プログラムによりデューデリジェンス業務が認証された製錬業者から</t>
    </r>
    <r>
      <rPr>
        <sz val="10"/>
        <rFont val="Verdana"/>
        <family val="2"/>
      </rPr>
      <t>3TG</t>
    </r>
    <r>
      <rPr>
        <sz val="10"/>
        <rFont val="ＭＳ Ｐゴシック"/>
        <family val="3"/>
        <charset val="128"/>
      </rPr>
      <t>を調達することを要求していますか？</t>
    </r>
    <r>
      <rPr>
        <sz val="10"/>
        <rFont val="Verdana"/>
        <family val="2"/>
      </rPr>
      <t xml:space="preserve"> </t>
    </r>
  </si>
  <si>
    <r>
      <t>F.</t>
    </r>
    <r>
      <rPr>
        <sz val="11"/>
        <rFont val="Calibri"/>
        <family val="2"/>
      </rPr>
      <t>貴社は、関連するサプライヤーの紛争鉱物調査を行っていますか？</t>
    </r>
  </si>
  <si>
    <r>
      <t>I.</t>
    </r>
    <r>
      <rPr>
        <sz val="11"/>
        <rFont val="Calibri"/>
        <family val="2"/>
      </rPr>
      <t>貴社は、</t>
    </r>
    <r>
      <rPr>
        <sz val="11"/>
        <rFont val="Verdana"/>
        <family val="2"/>
      </rPr>
      <t>SEC</t>
    </r>
    <r>
      <rPr>
        <sz val="11"/>
        <rFont val="Calibri"/>
        <family val="2"/>
      </rPr>
      <t>に紛争鉱物の開示情報を年</t>
    </r>
    <r>
      <rPr>
        <sz val="11"/>
        <rFont val="Verdana"/>
        <family val="2"/>
      </rPr>
      <t>1</t>
    </r>
    <r>
      <rPr>
        <sz val="11"/>
        <rFont val="Calibri"/>
        <family val="2"/>
      </rPr>
      <t>回提出する必要がありますか？</t>
    </r>
  </si>
  <si>
    <r>
      <t>90%</t>
    </r>
    <r>
      <rPr>
        <sz val="11"/>
        <rFont val="Calibri"/>
        <family val="2"/>
      </rPr>
      <t>超</t>
    </r>
  </si>
  <si>
    <r>
      <t>75%</t>
    </r>
    <r>
      <rPr>
        <sz val="11"/>
        <rFont val="Calibri"/>
        <family val="2"/>
      </rPr>
      <t>超</t>
    </r>
  </si>
  <si>
    <r>
      <t>50%</t>
    </r>
    <r>
      <rPr>
        <sz val="11"/>
        <rFont val="Calibri"/>
        <family val="2"/>
      </rPr>
      <t>超</t>
    </r>
  </si>
  <si>
    <r>
      <t>50%</t>
    </r>
    <r>
      <rPr>
        <sz val="11"/>
        <rFont val="Calibri"/>
        <family val="2"/>
      </rPr>
      <t>以下</t>
    </r>
  </si>
  <si>
    <r>
      <rPr>
        <sz val="11"/>
        <rFont val="Calibri"/>
        <family val="2"/>
      </rPr>
      <t>はい、</t>
    </r>
    <r>
      <rPr>
        <sz val="11"/>
        <rFont val="Verdana"/>
        <family val="2"/>
      </rPr>
      <t>IPC-1755 [CMRT</t>
    </r>
    <r>
      <rPr>
        <sz val="11"/>
        <rFont val="Calibri"/>
        <family val="2"/>
      </rPr>
      <t>など</t>
    </r>
    <r>
      <rPr>
        <sz val="11"/>
        <rFont val="Verdana"/>
        <family val="2"/>
      </rPr>
      <t>]</t>
    </r>
    <r>
      <rPr>
        <sz val="11"/>
        <rFont val="Calibri"/>
        <family val="2"/>
      </rPr>
      <t>に準拠する</t>
    </r>
  </si>
  <si>
    <r>
      <rPr>
        <sz val="11"/>
        <rFont val="Calibri"/>
        <family val="2"/>
      </rPr>
      <t>はい、他のフォーマットを使用する（記述する）</t>
    </r>
  </si>
  <si>
    <r>
      <rPr>
        <sz val="7"/>
        <rFont val="Verdana"/>
        <family val="2"/>
      </rPr>
      <t xml:space="preserve"> </t>
    </r>
    <r>
      <rPr>
        <sz val="10"/>
        <rFont val="Verdana"/>
        <family val="2"/>
      </rPr>
      <t>いいえ</t>
    </r>
  </si>
  <si>
    <r>
      <rPr>
        <sz val="11"/>
        <rFont val="ＭＳ Ｐゴシック"/>
        <family val="3"/>
        <charset val="128"/>
      </rPr>
      <t>以下の製錬業者リストは、このテンプレート発表時点で最新の</t>
    </r>
    <r>
      <rPr>
        <sz val="11"/>
        <rFont val="Verdana"/>
        <family val="2"/>
      </rPr>
      <t>RMI</t>
    </r>
    <r>
      <rPr>
        <sz val="11"/>
        <rFont val="ＭＳ Ｐゴシック"/>
        <family val="3"/>
        <charset val="128"/>
      </rPr>
      <t>の製錬業者／別名の情報を表すものです。</t>
    </r>
    <r>
      <rPr>
        <sz val="11"/>
        <rFont val="Verdana"/>
        <family val="2"/>
      </rPr>
      <t xml:space="preserve">  </t>
    </r>
    <r>
      <rPr>
        <sz val="11"/>
        <rFont val="ＭＳ Ｐゴシック"/>
        <family val="3"/>
        <charset val="128"/>
      </rPr>
      <t>このリストは頻繁に更新されます。最新版については、</t>
    </r>
    <r>
      <rPr>
        <sz val="11"/>
        <rFont val="Verdana"/>
        <family val="2"/>
      </rPr>
      <t>RMI</t>
    </r>
    <r>
      <rPr>
        <sz val="11"/>
        <rFont val="ＭＳ Ｐゴシック"/>
        <family val="3"/>
        <charset val="128"/>
      </rPr>
      <t>ウェブサイト（</t>
    </r>
    <r>
      <rPr>
        <sz val="11"/>
        <rFont val="Verdana"/>
        <family val="2"/>
      </rPr>
      <t>http://www.responsiblemineralsinitiative.org/responsible-minerals-assurance-process/exports/cmrt-export/</t>
    </r>
    <r>
      <rPr>
        <sz val="11"/>
        <rFont val="ＭＳ Ｐゴシック"/>
        <family val="3"/>
        <charset val="128"/>
      </rPr>
      <t>）にてご確認ください。</t>
    </r>
    <r>
      <rPr>
        <sz val="11"/>
        <rFont val="Verdana"/>
        <family val="2"/>
      </rPr>
      <t xml:space="preserve">  </t>
    </r>
    <r>
      <rPr>
        <sz val="11"/>
        <rFont val="ＭＳ Ｐゴシック"/>
        <family val="3"/>
        <charset val="128"/>
      </rPr>
      <t>このリストに製錬業者の名前が掲載されている場合であっても、それはコンフリクトフリー製錬業者プログラム内で現在活発又は適合しているという保証ではありません。
最新版かつ正確な標準製錬業者（活発又は適合）リストについては、</t>
    </r>
    <r>
      <rPr>
        <sz val="11"/>
        <rFont val="Verdana"/>
        <family val="2"/>
      </rPr>
      <t>RMI</t>
    </r>
    <r>
      <rPr>
        <sz val="11"/>
        <rFont val="ＭＳ Ｐゴシック"/>
        <family val="3"/>
        <charset val="128"/>
      </rPr>
      <t>ウエブサイトを参照してください（</t>
    </r>
    <r>
      <rPr>
        <sz val="11"/>
        <rFont val="Verdana"/>
        <family val="2"/>
      </rPr>
      <t>www.responsiblemineralsinitiative.org</t>
    </r>
    <r>
      <rPr>
        <sz val="11"/>
        <rFont val="ＭＳ Ｐゴシック"/>
        <family val="3"/>
        <charset val="128"/>
      </rPr>
      <t xml:space="preserve">）。
</t>
    </r>
    <r>
      <rPr>
        <sz val="11"/>
        <rFont val="Verdana"/>
        <family val="2"/>
      </rPr>
      <t>B</t>
    </r>
    <r>
      <rPr>
        <sz val="11"/>
        <rFont val="ＭＳ Ｐゴシック"/>
        <family val="3"/>
        <charset val="128"/>
      </rPr>
      <t>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t>
    </r>
    <r>
      <rPr>
        <sz val="11"/>
        <rFont val="Verdana"/>
        <family val="2"/>
      </rPr>
      <t>RMI</t>
    </r>
    <r>
      <rPr>
        <sz val="11"/>
        <rFont val="ＭＳ Ｐゴシック"/>
        <family val="3"/>
        <charset val="128"/>
      </rPr>
      <t>標準製錬所名ではないかもしれませんが、参照名は製錬所を特定するのに役立ちます。製錬所は、</t>
    </r>
    <r>
      <rPr>
        <sz val="11"/>
        <rFont val="Verdana"/>
        <family val="2"/>
      </rPr>
      <t>Smelter Look-up</t>
    </r>
    <r>
      <rPr>
        <sz val="11"/>
        <rFont val="ＭＳ Ｐゴシック"/>
        <family val="3"/>
        <charset val="128"/>
      </rPr>
      <t>（製錬所検索）の</t>
    </r>
    <r>
      <rPr>
        <sz val="11"/>
        <rFont val="Verdana"/>
        <family val="2"/>
      </rPr>
      <t>C</t>
    </r>
    <r>
      <rPr>
        <sz val="11"/>
        <rFont val="ＭＳ Ｐゴシック"/>
        <family val="3"/>
        <charset val="128"/>
      </rPr>
      <t xml:space="preserve">列に記載されています。
</t>
    </r>
    <r>
      <rPr>
        <sz val="11"/>
        <rFont val="Verdana"/>
        <family val="2"/>
      </rPr>
      <t>C</t>
    </r>
    <r>
      <rPr>
        <sz val="11"/>
        <rFont val="ＭＳ Ｐゴシック"/>
        <family val="3"/>
        <charset val="128"/>
      </rPr>
      <t>列は、</t>
    </r>
    <r>
      <rPr>
        <sz val="11"/>
        <rFont val="Verdana"/>
        <family val="2"/>
      </rPr>
      <t>ASCII</t>
    </r>
    <r>
      <rPr>
        <sz val="11"/>
        <rFont val="ＭＳ Ｐゴシック"/>
        <family val="3"/>
        <charset val="128"/>
      </rPr>
      <t>文字セットで表す公式の標準製錬業者名のリストです。大多数の製錬業者の名前は両列で同じですが、一般名称が正式名と違う場合は、</t>
    </r>
    <r>
      <rPr>
        <sz val="11"/>
        <rFont val="Verdana"/>
        <family val="2"/>
      </rPr>
      <t>B</t>
    </r>
    <r>
      <rPr>
        <sz val="11"/>
        <rFont val="ＭＳ Ｐゴシック"/>
        <family val="3"/>
        <charset val="128"/>
      </rPr>
      <t>列にその違いが注記されています。</t>
    </r>
  </si>
  <si>
    <r>
      <t>Smelter Look-Up</t>
    </r>
    <r>
      <rPr>
        <sz val="11"/>
        <rFont val="Calibri"/>
        <family val="2"/>
      </rPr>
      <t>（製錬所検索）（</t>
    </r>
    <r>
      <rPr>
        <sz val="11"/>
        <rFont val="Verdana"/>
        <family val="2"/>
      </rPr>
      <t>*</t>
    </r>
    <r>
      <rPr>
        <sz val="11"/>
        <rFont val="Calibri"/>
        <family val="2"/>
      </rPr>
      <t>）</t>
    </r>
  </si>
  <si>
    <r>
      <rPr>
        <sz val="11"/>
        <rFont val="Calibri"/>
        <family val="2"/>
      </rPr>
      <t>製錬所</t>
    </r>
    <r>
      <rPr>
        <sz val="11"/>
        <rFont val="Verdana"/>
        <family val="2"/>
      </rPr>
      <t>ID</t>
    </r>
  </si>
  <si>
    <r>
      <t xml:space="preserve">
</t>
    </r>
    <r>
      <rPr>
        <sz val="11"/>
        <rFont val="Calibri"/>
        <family val="2"/>
      </rPr>
      <t>製錬所名</t>
    </r>
    <r>
      <rPr>
        <sz val="11"/>
        <rFont val="Verdana"/>
        <family val="2"/>
      </rPr>
      <t xml:space="preserve">(1)
</t>
    </r>
  </si>
  <si>
    <r>
      <rPr>
        <sz val="11"/>
        <rFont val="ＭＳ Ｐゴシック"/>
        <family val="3"/>
        <charset val="128"/>
      </rPr>
      <t>「</t>
    </r>
    <r>
      <rPr>
        <sz val="11"/>
        <rFont val="Verdana"/>
        <family val="2"/>
      </rPr>
      <t>RMAP</t>
    </r>
    <r>
      <rPr>
        <sz val="11"/>
        <rFont val="ＭＳ Ｐゴシック"/>
        <family val="3"/>
        <charset val="128"/>
      </rPr>
      <t>適合製錬業者リスト」へのリンク</t>
    </r>
  </si>
  <si>
    <r>
      <t xml:space="preserve">
</t>
    </r>
    <r>
      <rPr>
        <sz val="11"/>
        <rFont val="ＭＳ Ｐゴシック"/>
        <family val="3"/>
        <charset val="128"/>
      </rPr>
      <t>オプション</t>
    </r>
    <r>
      <rPr>
        <sz val="11"/>
        <rFont val="Verdana"/>
        <family val="2"/>
      </rPr>
      <t>A</t>
    </r>
    <r>
      <rPr>
        <sz val="11"/>
        <rFont val="ＭＳ Ｐゴシック"/>
        <family val="3"/>
        <charset val="128"/>
      </rPr>
      <t>：製錬業者識別番号が分かる場合は、その番号を</t>
    </r>
    <r>
      <rPr>
        <sz val="11"/>
        <rFont val="Verdana"/>
        <family val="2"/>
      </rPr>
      <t>A</t>
    </r>
    <r>
      <rPr>
        <sz val="11"/>
        <rFont val="ＭＳ Ｐゴシック"/>
        <family val="3"/>
        <charset val="128"/>
      </rPr>
      <t>列に入力してください（</t>
    </r>
    <r>
      <rPr>
        <sz val="11"/>
        <rFont val="Verdana"/>
        <family val="2"/>
      </rPr>
      <t>B</t>
    </r>
    <r>
      <rPr>
        <sz val="11"/>
        <rFont val="ＭＳ Ｐゴシック"/>
        <family val="3"/>
        <charset val="128"/>
      </rPr>
      <t>列、</t>
    </r>
    <r>
      <rPr>
        <sz val="11"/>
        <rFont val="Verdana"/>
        <family val="2"/>
      </rPr>
      <t>C</t>
    </r>
    <r>
      <rPr>
        <sz val="11"/>
        <rFont val="ＭＳ Ｐゴシック"/>
        <family val="3"/>
        <charset val="128"/>
      </rPr>
      <t>列、</t>
    </r>
    <r>
      <rPr>
        <sz val="11"/>
        <rFont val="Verdana"/>
        <family val="2"/>
      </rPr>
      <t>E</t>
    </r>
    <r>
      <rPr>
        <sz val="11"/>
        <rFont val="ＭＳ Ｐゴシック"/>
        <family val="3"/>
        <charset val="128"/>
      </rPr>
      <t>列、</t>
    </r>
    <r>
      <rPr>
        <sz val="11"/>
        <rFont val="Verdana"/>
        <family val="2"/>
      </rPr>
      <t>F</t>
    </r>
    <r>
      <rPr>
        <sz val="11"/>
        <rFont val="ＭＳ Ｐゴシック"/>
        <family val="3"/>
        <charset val="128"/>
      </rPr>
      <t>列、</t>
    </r>
    <r>
      <rPr>
        <sz val="11"/>
        <rFont val="Verdana"/>
        <family val="2"/>
      </rPr>
      <t>G</t>
    </r>
    <r>
      <rPr>
        <sz val="11"/>
        <rFont val="ＭＳ Ｐゴシック"/>
        <family val="3"/>
        <charset val="128"/>
      </rPr>
      <t>列、</t>
    </r>
    <r>
      <rPr>
        <sz val="11"/>
        <rFont val="Verdana"/>
        <family val="2"/>
      </rPr>
      <t>I</t>
    </r>
    <r>
      <rPr>
        <sz val="11"/>
        <rFont val="ＭＳ Ｐゴシック"/>
        <family val="3"/>
        <charset val="128"/>
      </rPr>
      <t>列および</t>
    </r>
    <r>
      <rPr>
        <sz val="11"/>
        <rFont val="Verdana"/>
        <family val="2"/>
      </rPr>
      <t>J</t>
    </r>
    <r>
      <rPr>
        <sz val="11"/>
        <rFont val="ＭＳ Ｐゴシック"/>
        <family val="3"/>
        <charset val="128"/>
      </rPr>
      <t>列は自動入力されます）。</t>
    </r>
    <r>
      <rPr>
        <sz val="11"/>
        <rFont val="Verdana"/>
        <family val="2"/>
      </rPr>
      <t>D</t>
    </r>
    <r>
      <rPr>
        <sz val="11"/>
        <rFont val="ＭＳ Ｐゴシック"/>
        <family val="3"/>
        <charset val="128"/>
      </rPr>
      <t>列はグレー表示されます。</t>
    </r>
    <r>
      <rPr>
        <sz val="11"/>
        <rFont val="Verdana"/>
        <family val="2"/>
      </rPr>
      <t xml:space="preserve">
</t>
    </r>
    <r>
      <rPr>
        <sz val="11"/>
        <rFont val="ＭＳ Ｐゴシック"/>
        <family val="3"/>
        <charset val="128"/>
      </rPr>
      <t>オプション</t>
    </r>
    <r>
      <rPr>
        <sz val="11"/>
        <rFont val="Verdana"/>
        <family val="2"/>
      </rPr>
      <t>B</t>
    </r>
    <r>
      <rPr>
        <sz val="11"/>
        <rFont val="ＭＳ Ｐゴシック"/>
        <family val="3"/>
        <charset val="128"/>
      </rPr>
      <t>：金属と製錬業者検索名の組み合わせが分かる場合は、以下のステップを行ってください。</t>
    </r>
    <r>
      <rPr>
        <sz val="11"/>
        <rFont val="Verdana"/>
        <family val="2"/>
      </rPr>
      <t xml:space="preserve">
</t>
    </r>
    <r>
      <rPr>
        <sz val="11"/>
        <rFont val="ＭＳ Ｐゴシック"/>
        <family val="3"/>
        <charset val="128"/>
      </rPr>
      <t>ステップ</t>
    </r>
    <r>
      <rPr>
        <sz val="11"/>
        <rFont val="Verdana"/>
        <family val="2"/>
      </rPr>
      <t>1. B</t>
    </r>
    <r>
      <rPr>
        <sz val="11"/>
        <rFont val="ＭＳ Ｐゴシック"/>
        <family val="3"/>
        <charset val="128"/>
      </rPr>
      <t>列で金属を選択</t>
    </r>
    <r>
      <rPr>
        <sz val="11"/>
        <rFont val="Verdana"/>
        <family val="2"/>
      </rPr>
      <t xml:space="preserve">
</t>
    </r>
    <r>
      <rPr>
        <sz val="11"/>
        <rFont val="ＭＳ Ｐゴシック"/>
        <family val="3"/>
        <charset val="128"/>
      </rPr>
      <t>ステップ</t>
    </r>
    <r>
      <rPr>
        <sz val="11"/>
        <rFont val="Verdana"/>
        <family val="2"/>
      </rPr>
      <t>2. C</t>
    </r>
    <r>
      <rPr>
        <sz val="11"/>
        <rFont val="ＭＳ Ｐゴシック"/>
        <family val="3"/>
        <charset val="128"/>
      </rPr>
      <t>列のドロップダウンメニューで製錬業者名を選択（組み合わせが間違っている場合は赤色で表示）</t>
    </r>
    <r>
      <rPr>
        <sz val="11"/>
        <rFont val="Verdana"/>
        <family val="2"/>
      </rPr>
      <t xml:space="preserve">
</t>
    </r>
    <r>
      <rPr>
        <sz val="11"/>
        <rFont val="ＭＳ Ｐゴシック"/>
        <family val="3"/>
        <charset val="128"/>
      </rPr>
      <t>オプション</t>
    </r>
    <r>
      <rPr>
        <sz val="11"/>
        <rFont val="Verdana"/>
        <family val="2"/>
      </rPr>
      <t>C</t>
    </r>
    <r>
      <rPr>
        <sz val="11"/>
        <rFont val="ＭＳ Ｐゴシック"/>
        <family val="3"/>
        <charset val="128"/>
      </rPr>
      <t>：金属と製錬業者名の組み合わせが分かる場合は、以下のステップを行ってください。</t>
    </r>
    <r>
      <rPr>
        <sz val="11"/>
        <rFont val="Verdana"/>
        <family val="2"/>
      </rPr>
      <t xml:space="preserve">
</t>
    </r>
    <r>
      <rPr>
        <sz val="11"/>
        <rFont val="ＭＳ Ｐゴシック"/>
        <family val="3"/>
        <charset val="128"/>
      </rPr>
      <t>ステップ</t>
    </r>
    <r>
      <rPr>
        <sz val="11"/>
        <rFont val="Verdana"/>
        <family val="2"/>
      </rPr>
      <t>1. B</t>
    </r>
    <r>
      <rPr>
        <sz val="11"/>
        <rFont val="ＭＳ Ｐゴシック"/>
        <family val="3"/>
        <charset val="128"/>
      </rPr>
      <t>列で金属を選択</t>
    </r>
    <r>
      <rPr>
        <sz val="11"/>
        <rFont val="Verdana"/>
        <family val="2"/>
      </rPr>
      <t xml:space="preserve">
</t>
    </r>
    <r>
      <rPr>
        <sz val="11"/>
        <rFont val="ＭＳ Ｐゴシック"/>
        <family val="3"/>
        <charset val="128"/>
      </rPr>
      <t>ステップ</t>
    </r>
    <r>
      <rPr>
        <sz val="11"/>
        <rFont val="Verdana"/>
        <family val="2"/>
      </rPr>
      <t>2. Smelter Look-Up</t>
    </r>
    <r>
      <rPr>
        <sz val="11"/>
        <rFont val="ＭＳ Ｐゴシック"/>
        <family val="3"/>
        <charset val="128"/>
      </rPr>
      <t>（製錬所検索）ドロップダウンで［</t>
    </r>
    <r>
      <rPr>
        <sz val="11"/>
        <rFont val="Verdana"/>
        <family val="2"/>
      </rPr>
      <t>Smelter Not Listed</t>
    </r>
    <r>
      <rPr>
        <sz val="11"/>
        <rFont val="ＭＳ Ｐゴシック"/>
        <family val="3"/>
        <charset val="128"/>
      </rPr>
      <t>（製錬業者が表に含まれていない）］を選択し、</t>
    </r>
    <r>
      <rPr>
        <sz val="11"/>
        <rFont val="Verdana"/>
        <family val="2"/>
      </rPr>
      <t>D</t>
    </r>
    <r>
      <rPr>
        <sz val="11"/>
        <rFont val="ＭＳ Ｐゴシック"/>
        <family val="3"/>
        <charset val="128"/>
      </rPr>
      <t>列と</t>
    </r>
    <r>
      <rPr>
        <sz val="11"/>
        <rFont val="Verdana"/>
        <family val="2"/>
      </rPr>
      <t>E</t>
    </r>
    <r>
      <rPr>
        <sz val="11"/>
        <rFont val="ＭＳ Ｐゴシック"/>
        <family val="3"/>
        <charset val="128"/>
      </rPr>
      <t>列を記入します　
ステップ</t>
    </r>
    <r>
      <rPr>
        <sz val="11"/>
        <rFont val="Verdana"/>
        <family val="2"/>
      </rPr>
      <t xml:space="preserve">3. </t>
    </r>
    <r>
      <rPr>
        <sz val="11"/>
        <rFont val="ＭＳ Ｐゴシック"/>
        <family val="3"/>
        <charset val="128"/>
      </rPr>
      <t>入手可能なすべての製錬業者情報を</t>
    </r>
    <r>
      <rPr>
        <sz val="11"/>
        <rFont val="Verdana"/>
        <family val="2"/>
      </rPr>
      <t>H</t>
    </r>
    <r>
      <rPr>
        <sz val="11"/>
        <rFont val="ＭＳ Ｐゴシック"/>
        <family val="3"/>
        <charset val="128"/>
      </rPr>
      <t>列～</t>
    </r>
    <r>
      <rPr>
        <sz val="11"/>
        <rFont val="Verdana"/>
        <family val="2"/>
      </rPr>
      <t>Q</t>
    </r>
    <r>
      <rPr>
        <sz val="11"/>
        <rFont val="ＭＳ Ｐゴシック"/>
        <family val="3"/>
        <charset val="128"/>
      </rPr>
      <t>列に記入します</t>
    </r>
    <r>
      <rPr>
        <sz val="11"/>
        <rFont val="Verdana"/>
        <family val="2"/>
      </rPr>
      <t xml:space="preserve">
</t>
    </r>
    <r>
      <rPr>
        <sz val="11"/>
        <rFont val="ＭＳ Ｐゴシック"/>
        <family val="3"/>
        <charset val="128"/>
      </rPr>
      <t>必須項目は（</t>
    </r>
    <r>
      <rPr>
        <sz val="11"/>
        <rFont val="Verdana"/>
        <family val="2"/>
      </rPr>
      <t>*</t>
    </r>
    <r>
      <rPr>
        <sz val="11"/>
        <rFont val="ＭＳ Ｐゴシック"/>
        <family val="3"/>
        <charset val="128"/>
      </rPr>
      <t>）で表示。</t>
    </r>
    <r>
      <rPr>
        <sz val="11"/>
        <rFont val="Verdana"/>
        <family val="2"/>
      </rPr>
      <t xml:space="preserve">
</t>
    </r>
    <r>
      <rPr>
        <sz val="11"/>
        <rFont val="ＭＳ Ｐゴシック"/>
        <family val="3"/>
        <charset val="128"/>
      </rPr>
      <t>（</t>
    </r>
    <r>
      <rPr>
        <sz val="11"/>
        <rFont val="Verdana"/>
        <family val="2"/>
      </rPr>
      <t>1</t>
    </r>
    <r>
      <rPr>
        <sz val="11"/>
        <rFont val="ＭＳ Ｐゴシック"/>
        <family val="3"/>
        <charset val="128"/>
      </rPr>
      <t>）</t>
    </r>
    <r>
      <rPr>
        <sz val="11"/>
        <rFont val="Verdana"/>
        <family val="2"/>
      </rPr>
      <t>Smelter Look-up</t>
    </r>
    <r>
      <rPr>
        <sz val="11"/>
        <rFont val="ＭＳ Ｐゴシック"/>
        <family val="3"/>
        <charset val="128"/>
      </rPr>
      <t>（製錬所検索）が</t>
    </r>
    <r>
      <rPr>
        <sz val="11"/>
        <rFont val="Verdana"/>
        <family val="2"/>
      </rPr>
      <t xml:space="preserve"> </t>
    </r>
    <r>
      <rPr>
        <sz val="11"/>
        <rFont val="ＭＳ Ｐゴシック"/>
        <family val="3"/>
        <charset val="128"/>
      </rPr>
      <t>「</t>
    </r>
    <r>
      <rPr>
        <sz val="11"/>
        <rFont val="Verdana"/>
        <family val="2"/>
      </rPr>
      <t>Smelter Not Listed</t>
    </r>
    <r>
      <rPr>
        <sz val="11"/>
        <rFont val="ＭＳ Ｐゴシック"/>
        <family val="3"/>
        <charset val="128"/>
      </rPr>
      <t>（製錬業者が表に含まれていない）」である場合に必要とされる入力情報</t>
    </r>
    <r>
      <rPr>
        <sz val="11"/>
        <rFont val="Verdana"/>
        <family val="2"/>
      </rPr>
      <t xml:space="preserve">
</t>
    </r>
    <r>
      <rPr>
        <sz val="11"/>
        <rFont val="ＭＳ Ｐゴシック"/>
        <family val="3"/>
        <charset val="128"/>
      </rPr>
      <t>注：オプション</t>
    </r>
    <r>
      <rPr>
        <sz val="11"/>
        <rFont val="Verdana"/>
        <family val="2"/>
      </rPr>
      <t>A</t>
    </r>
    <r>
      <rPr>
        <sz val="11"/>
        <rFont val="ＭＳ Ｐゴシック"/>
        <family val="3"/>
        <charset val="128"/>
      </rPr>
      <t>、</t>
    </r>
    <r>
      <rPr>
        <sz val="11"/>
        <rFont val="Verdana"/>
        <family val="2"/>
      </rPr>
      <t>B</t>
    </r>
    <r>
      <rPr>
        <sz val="11"/>
        <rFont val="ＭＳ Ｐゴシック"/>
        <family val="3"/>
        <charset val="128"/>
      </rPr>
      <t>、</t>
    </r>
    <r>
      <rPr>
        <sz val="11"/>
        <rFont val="Verdana"/>
        <family val="2"/>
      </rPr>
      <t>C</t>
    </r>
    <r>
      <rPr>
        <sz val="11"/>
        <rFont val="ＭＳ Ｐゴシック"/>
        <family val="3"/>
        <charset val="128"/>
      </rPr>
      <t>の組み合わせを使用して、「</t>
    </r>
    <r>
      <rPr>
        <sz val="11"/>
        <rFont val="Verdana"/>
        <family val="2"/>
      </rPr>
      <t>Smelter List</t>
    </r>
    <r>
      <rPr>
        <sz val="11"/>
        <rFont val="ＭＳ Ｐゴシック"/>
        <family val="3"/>
        <charset val="128"/>
      </rPr>
      <t>（製錬業者リスト）」を入力することができます。自動入力されたセルは変更しないでください。製錬業者検索タブのエラーはすべて、</t>
    </r>
    <r>
      <rPr>
        <sz val="11"/>
        <rFont val="Verdana"/>
        <family val="2"/>
      </rPr>
      <t>RMI@responsiblebusiness.org</t>
    </r>
    <r>
      <rPr>
        <sz val="11"/>
        <rFont val="ＭＳ Ｐゴシック"/>
        <family val="3"/>
        <charset val="128"/>
      </rPr>
      <t>を使用して</t>
    </r>
    <r>
      <rPr>
        <sz val="11"/>
        <rFont val="Verdana"/>
        <family val="2"/>
      </rPr>
      <t>RMI</t>
    </r>
    <r>
      <rPr>
        <sz val="11"/>
        <rFont val="ＭＳ Ｐゴシック"/>
        <family val="3"/>
        <charset val="128"/>
      </rPr>
      <t>に報告してください。</t>
    </r>
  </si>
  <si>
    <r>
      <rPr>
        <sz val="11"/>
        <rFont val="ＭＳ Ｐゴシック"/>
        <family val="3"/>
        <charset val="128"/>
      </rPr>
      <t>御社が直接サプライヤーに対し、責任ある鉱物保証プロセスに適合する精錬業者リストを使用し</t>
    </r>
    <r>
      <rPr>
        <sz val="11"/>
        <rFont val="Verdana"/>
        <family val="2"/>
      </rPr>
      <t>DRC</t>
    </r>
    <r>
      <rPr>
        <sz val="11"/>
        <rFont val="ＭＳ Ｐゴシック"/>
        <family val="3"/>
        <charset val="128"/>
      </rPr>
      <t>コンフリクトフリーと認定された精錬業者から調達することを要求する場合は、「申告」タブの</t>
    </r>
    <r>
      <rPr>
        <sz val="11"/>
        <rFont val="Verdana"/>
        <family val="2"/>
      </rPr>
      <t>D75</t>
    </r>
    <r>
      <rPr>
        <sz val="11"/>
        <rFont val="ＭＳ Ｐゴシック"/>
        <family val="3"/>
        <charset val="128"/>
      </rPr>
      <t>に回答してください</t>
    </r>
  </si>
  <si>
    <r>
      <rPr>
        <sz val="10"/>
        <rFont val="Verdana"/>
        <family val="2"/>
      </rPr>
      <t>宣言]タブの[質問1と2をお答えください</t>
    </r>
  </si>
  <si>
    <t>中文 Chinese</t>
  </si>
  <si>
    <r>
      <t>RMI 网址：(www.responsiblemineralsinitiative.org) 培训和指导、模板、负责任矿物审验流程</t>
    </r>
    <r>
      <rPr>
        <sz val="11"/>
        <color rgb="FFFF0000"/>
        <rFont val="Verdana"/>
        <family val="2"/>
      </rPr>
      <t>合规</t>
    </r>
    <r>
      <rPr>
        <sz val="11"/>
        <rFont val="Verdana"/>
        <family val="2"/>
      </rPr>
      <t>冶炼厂列表。</t>
    </r>
  </si>
  <si>
    <t>介绍</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</si>
  <si>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</si>
  <si>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r>
      <t>*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t>
    </r>
    <r>
      <rPr>
        <sz val="11"/>
        <color rgb="FFFF0000"/>
        <rFont val="Verdana"/>
        <family val="2"/>
      </rPr>
      <t>经济合作与发展组织关于来自冲突影响和高风险区域之矿石的负责任供应链尽职调查指南”(</t>
    </r>
    <r>
      <rPr>
        <sz val="11"/>
        <rFont val="Verdana"/>
        <family val="2"/>
      </rPr>
      <t xml:space="preserve">http://www.oecd.org/dataoecd/62/30/46740847.pdf)，明确了供应商如何制定政策、尽职框架和管理体系。
</t>
    </r>
    <r>
      <rPr>
        <vertAlign val="superscript"/>
        <sz val="11"/>
        <rFont val="Verdana"/>
        <family val="2"/>
      </rPr>
      <t>**</t>
    </r>
    <r>
      <rPr>
        <sz val="11"/>
        <rFont val="Verdana"/>
        <family val="2"/>
      </rPr>
      <t xml:space="preserve"> 有关信息，请参见“负责任矿物</t>
    </r>
    <r>
      <rPr>
        <sz val="11"/>
        <color rgb="FFFF0000"/>
        <rFont val="Verdana"/>
        <family val="2"/>
      </rPr>
      <t>计划”</t>
    </r>
    <r>
      <rPr>
        <sz val="11"/>
        <rFont val="Verdana"/>
        <family val="2"/>
      </rPr>
      <t>(www.responsiblemineralsinitiative.org)。</t>
    </r>
  </si>
  <si>
    <t>公司信息的填写说明（第 8 至 22 行）。
请仅以英文作答</t>
  </si>
  <si>
    <t>注：带星号 (*) 的字段为必填。</t>
  </si>
  <si>
    <r>
      <t xml:space="preserve">1. </t>
    </r>
    <r>
      <rPr>
        <sz val="11"/>
        <color indexed="8"/>
        <rFont val="Verdana"/>
        <family val="2"/>
      </rPr>
      <t>插入贵公司的法定名称。请勿使用缩写。在此字段中，您可以选择添加其他商业名称、营业名称等。</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</si>
  <si>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</si>
  <si>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</si>
  <si>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</si>
  <si>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</si>
  <si>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</si>
  <si>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</si>
  <si>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</si>
  <si>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r>
      <t>9. 插入负责申报信息内容的人员姓名。授权人可能与联系人不同。请勿填写“</t>
    </r>
    <r>
      <rPr>
        <sz val="11"/>
        <color rgb="FFFF0000"/>
        <rFont val="Verdana"/>
        <family val="2"/>
      </rPr>
      <t>相同”或相似信息，而</t>
    </r>
    <r>
      <rPr>
        <sz val="11"/>
        <rFont val="Verdana"/>
        <family val="2"/>
      </rPr>
      <t xml:space="preserve">需提供授权人的姓名。此为必填字段。 </t>
    </r>
  </si>
  <si>
    <t>10. 输入授权人的职位。 此为选填字段。</t>
  </si>
  <si>
    <t>11.  输入授权人的电子邮件地址。如果没有电子邮件地址，请声明“无”或“不适用”。如留空此字段，会导致表格出错。此为必填字段。</t>
  </si>
  <si>
    <t>12. 插入授权人的电话号码。此为必填字段。</t>
  </si>
  <si>
    <t>13. 请使用“日-月-年”的格式输入申报日期。此为必填字段。</t>
  </si>
  <si>
    <t>14. 例如，用户应将文件名保存为“公司名-日期.xls”（日期格式为年-月-日）。</t>
  </si>
  <si>
    <r>
      <t>七道</t>
    </r>
    <r>
      <rPr>
        <sz val="11"/>
        <color rgb="FFFF0000"/>
        <rFont val="Verdana"/>
        <family val="2"/>
      </rPr>
      <t>尽职调查</t>
    </r>
    <r>
      <rPr>
        <sz val="11"/>
        <rFont val="Verdana"/>
        <family val="2"/>
      </rPr>
      <t>问题的填写指南（第 24 至 65 行）。
请仅以英文作答</t>
    </r>
  </si>
  <si>
    <t>七道题明确了每种金属的用途、原产地和采购识别信息。这些问题旨在收集关于公司产品中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</si>
  <si>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r>
      <t>对于七道必答题，请使用下拉菜单选项，为每种金属提供答复。所有 3TG 都必须完成此部分中的问题。如果给定金属之问题 1 的回答为肯定，则须完成该金属的后续问题，并应完成关于公司总体</t>
    </r>
    <r>
      <rPr>
        <sz val="10"/>
        <color rgb="FFFF0000"/>
        <rFont val="Verdana"/>
        <family val="2"/>
      </rPr>
      <t>尽职调查项目</t>
    </r>
    <r>
      <rPr>
        <sz val="10"/>
        <rFont val="Verdana"/>
        <family val="2"/>
      </rPr>
      <t>的后续</t>
    </r>
    <r>
      <rPr>
        <sz val="10"/>
        <color rgb="FFFF0000"/>
        <rFont val="Verdana"/>
        <family val="2"/>
      </rPr>
      <t>尽职调查</t>
    </r>
    <r>
      <rPr>
        <sz val="10"/>
        <rFont val="Verdana"/>
        <family val="2"/>
      </rPr>
      <t>问题（A 至 I）。</t>
    </r>
  </si>
  <si>
    <r>
      <rPr>
        <sz val="11"/>
        <color indexed="8"/>
        <rFont val="Verdana"/>
        <family val="2"/>
      </rPr>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t>
    </r>
    <r>
      <rPr>
        <sz val="11"/>
        <color rgb="FFFF0000"/>
        <rFont val="Verdana"/>
        <family val="2"/>
      </rPr>
      <t>添加</t>
    </r>
    <r>
      <rPr>
        <sz val="11"/>
        <color indexed="8"/>
        <rFont val="Verdana"/>
        <family val="2"/>
      </rPr>
      <t xml:space="preserve"> 3TG 到该产品或产品的任何子组件中。同样地，准则假设 3TG 对于产品的生产没有必要，除非其被有意</t>
    </r>
    <r>
      <rPr>
        <sz val="11"/>
        <color rgb="FFFF0000"/>
        <rFont val="Verdana"/>
        <family val="2"/>
      </rPr>
      <t>添加</t>
    </r>
    <r>
      <rPr>
        <sz val="11"/>
        <color indexed="8"/>
        <rFont val="Verdana"/>
        <family val="2"/>
      </rPr>
      <t>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r>
  </si>
  <si>
    <t xml:space="preserve">如果回答为“否”，某些公司需要进一步求证，请在注释栏中详细说明。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</si>
  <si>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</si>
  <si>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</si>
  <si>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4.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</si>
  <si>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</si>
  <si>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</si>
  <si>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</si>
  <si>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在注释部分提供您的意见，以进一步说明您的回答。</t>
  </si>
  <si>
    <r>
      <t xml:space="preserve">完成问题 A 至 I 的说明（第 69 至 86 行）。如果问题 1 </t>
    </r>
    <r>
      <rPr>
        <sz val="11"/>
        <color rgb="FFFF0000"/>
        <rFont val="Verdana"/>
        <family val="2"/>
      </rPr>
      <t xml:space="preserve">和 2 </t>
    </r>
    <r>
      <rPr>
        <sz val="11"/>
        <color indexed="8"/>
        <rFont val="Verdana"/>
        <family val="2"/>
      </rPr>
      <t>就任何金属的回答为“是”，必须回答问题 A 至 I。
请仅以英文作答</t>
    </r>
  </si>
  <si>
    <r>
      <t>根据经济合作与发展组织 (OECD) 针对“责任供应链中来自受冲突影响地区及高风险地区的矿产”所编写的尽职调查指南（OECD指南），“</t>
    </r>
    <r>
      <rPr>
        <sz val="11"/>
        <color rgb="FFFF0000"/>
        <rFont val="Verdana"/>
        <family val="2"/>
      </rPr>
      <t>尽职调查</t>
    </r>
    <r>
      <rPr>
        <sz val="11"/>
        <rFont val="Verdana"/>
        <family val="2"/>
      </rPr>
      <t>”的定义是“通过持续、积极、有效的方法，确保所有企业尊重人权及不做有助于冲突活动的行为。“</t>
    </r>
    <r>
      <rPr>
        <sz val="11"/>
        <color rgb="FFFF0000"/>
        <rFont val="Verdana"/>
        <family val="2"/>
      </rPr>
      <t>尽职调查</t>
    </r>
    <r>
      <rPr>
        <sz val="11"/>
        <rFont val="Verdana"/>
        <family val="2"/>
      </rPr>
      <t>”必须成为公司无冲突采购策略的一个组成部份。所列问题 A 至问题 J 的目的是对贵公司不使用冲突矿产采购策略中的尽职调查工作进行评估。对这部份问题的回答将体现出贵公司执行尽职调查工作的范围，并不应仅限于公司资料部分里所选择的”申报范围”。</t>
    </r>
  </si>
  <si>
    <t>A. 这是披露公司是否具有冲突矿产采购政策的申报。请以“是”或“否”来回答此问题。须在问题注释字段提供说明。
此问题必须作答。</t>
  </si>
  <si>
    <t>B. 这是披露公司的冲突矿产采购政策是否可在公司网站上获取的申报。请以“是”或“否”来回答此问题。如果回答“是”，用户应当在问题注释字段指出 URL。
此问题必须作答。</t>
  </si>
  <si>
    <t>C. 这个问题是确定公司是否要求其直接供应商不采购来自刚果民主共和国的涉及到冲突的冲突矿产。请以“是”或“否”来回答此问题。请查看定义表，了解“刚果民主共和国无冲突的冲突矿产”的定义。须在问题注释字段提供说明。
此问题必须作答。</t>
  </si>
  <si>
    <r>
      <rPr>
        <sz val="11"/>
        <color indexed="8"/>
        <rFont val="Verdana"/>
        <family val="2"/>
      </rPr>
      <t>D. 此申报是要确定公司要求直接供应商从经过</t>
    </r>
    <r>
      <rPr>
        <sz val="11"/>
        <color rgb="FFFF0000"/>
        <rFont val="Verdana"/>
        <family val="2"/>
      </rPr>
      <t>验证</t>
    </r>
    <r>
      <rPr>
        <sz val="11"/>
        <color indexed="8"/>
        <rFont val="Verdana"/>
        <family val="2"/>
      </rPr>
      <t>的无冲突矿产的冶炼厂处采购 3TG。请以“是”或“否”来回答此问题。须在问题注释字段提供说明。
此问题必须作答。</t>
    </r>
  </si>
  <si>
    <r>
      <rPr>
        <sz val="11"/>
        <color indexed="8"/>
        <rFont val="Verdana"/>
        <family val="2"/>
      </rPr>
      <t>E. 请答复“是”或“否”，以披露贵公司是否已实施冲突矿产采购尽职调查措施。该申报并非旨在提供公司的尽职调查措施详情，而仅说明公司已实施了尽职调查措施。可接受尽职调查措施的具体情况，应当由请求者和供应商决定。</t>
    </r>
    <r>
      <rPr>
        <sz val="11"/>
        <rFont val="Verdana"/>
        <family val="2"/>
      </rPr>
      <t xml:space="preserve">
</t>
    </r>
    <r>
      <rPr>
        <sz val="11"/>
        <color indexed="8"/>
        <rFont val="Verdana"/>
        <family val="2"/>
      </rPr>
      <t>尽职调查措施的示例可能包括：向供应商传达贵公司对无冲突矿产供应链的预期以及将该等预期纳入到合同中（如可能）；确定和评估供应链中的风险；设计和实施战略以应对确定的风险；核实贵公司的直接供应商</t>
    </r>
    <r>
      <rPr>
        <sz val="11"/>
        <color rgb="FFFF0000"/>
        <rFont val="Verdana"/>
        <family val="2"/>
      </rPr>
      <t>符合不使用刚果民主共和国涉及冲突的冲突矿产的政策等</t>
    </r>
    <r>
      <rPr>
        <sz val="11"/>
        <color indexed="8"/>
        <rFont val="Verdana"/>
        <family val="2"/>
      </rPr>
      <t>。这些尽职调查措施的示例与国际公认的经济合作与发展组织指南涵盖的指导方针保持一致性。
此问题必须作答。</t>
    </r>
  </si>
  <si>
    <t>F.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</si>
  <si>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G.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</si>
  <si>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I. 此问题是要披露公司是否受 SEC 规则规限。请以“是”或“否”来回答此问题。须在问题注释字段提供说明。此问题必须作答。要了解更多信息，请参见 www.sec.gov。</t>
  </si>
  <si>
    <t>冶炼厂列表选项卡的填写说明。请仅以英文作答</t>
  </si>
  <si>
    <t>注：带星号 (*) 列表示必填字段。</t>
  </si>
  <si>
    <t>此模板允许使用冶炼厂查找来识别具体的冶炼厂。必须按从左到右的顺序填写 B 列和 C 列，以使用冶炼厂查找功能。
对于各金属/冶炼厂/国家或地区组合，应使用分割线。</t>
  </si>
  <si>
    <t>1. 冶炼厂识别输入列 - 如果您知道冶炼厂识别号码，请在 A 列输入号码（B、C、E、F、G、I 和 J 列将自动填入）。A 列不会自动填入。</t>
  </si>
  <si>
    <t>21. 金属 (*) - 在下拉菜单中，选择正在输入信息的冶炼厂所提炼的金属。 此为必填字段。</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</si>
  <si>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</si>
  <si>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</si>
  <si>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r>
      <t>5. 冶炼厂</t>
    </r>
    <r>
      <rPr>
        <sz val="11"/>
        <color rgb="FFFF0000"/>
        <rFont val="Verdana"/>
        <family val="2"/>
      </rPr>
      <t>所在</t>
    </r>
    <r>
      <rPr>
        <sz val="11"/>
        <rFont val="Verdana"/>
        <family val="2"/>
      </rPr>
      <t>国家或地区 (*) - 如果选择 C 列中的冶炼厂名称，此字段会自动填入。如果选择 C 列中的“冶炼厂未列出”，请使用下拉菜单，选择冶炼厂所在国家或地区。此为必填字段。</t>
    </r>
  </si>
  <si>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</si>
  <si>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</si>
  <si>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</si>
  <si>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</si>
  <si>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</si>
  <si>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</si>
  <si>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</si>
  <si>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</si>
  <si>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</si>
  <si>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15. 表明冶炼厂是否仅从回收料或报废料资源中获取冶炼过程的来料。此为选答问题。本问题允许的回答包括：
- 是
- 否
- 未知</t>
  </si>
  <si>
    <t>17. 注释 - 无格式限制的文字栏，可输入有关冶炼厂的任何意见。例如：冶炼厂正在被 YYY 公司收购</t>
  </si>
  <si>
    <r>
      <t>检查工作表用于确认是否所有</t>
    </r>
    <r>
      <rPr>
        <sz val="11"/>
        <color rgb="FFFF0000"/>
        <rFont val="Verdana"/>
        <family val="2"/>
      </rPr>
      <t>此模板中</t>
    </r>
    <r>
      <rPr>
        <sz val="11"/>
        <rFont val="Verdana"/>
        <family val="2"/>
      </rPr>
      <t xml:space="preserve">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r>
  </si>
  <si>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</si>
  <si>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</si>
  <si>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</si>
  <si>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</si>
  <si>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</si>
  <si>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</si>
  <si>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</si>
  <si>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</si>
  <si>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</si>
  <si>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</si>
  <si>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</si>
  <si>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</si>
  <si>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</si>
  <si>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</si>
  <si>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</si>
  <si>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</si>
  <si>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</si>
  <si>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</si>
  <si>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</si>
  <si>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</si>
  <si>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</si>
  <si>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</si>
  <si>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r>
      <t>此字段定义负责申报内容的人员。授权人可能与联络人不同。请勿填写</t>
    </r>
    <r>
      <rPr>
        <sz val="11"/>
        <color rgb="FFFF0000"/>
        <rFont val="Verdana"/>
        <family val="2"/>
      </rPr>
      <t>“相同”或相似信息，</t>
    </r>
    <r>
      <rPr>
        <sz val="11"/>
        <rFont val="Verdana"/>
        <family val="2"/>
      </rPr>
      <t xml:space="preserve">需提供授权人的姓名。 </t>
    </r>
  </si>
  <si>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</si>
  <si>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</si>
  <si>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</si>
  <si>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</si>
  <si>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</si>
  <si>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</si>
  <si>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</si>
  <si>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</si>
  <si>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</si>
  <si>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</si>
  <si>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</si>
  <si>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</si>
  <si>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</si>
  <si>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</si>
  <si>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</si>
  <si>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</si>
  <si>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</si>
  <si>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</si>
  <si>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</si>
  <si>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</si>
  <si>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</si>
  <si>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</si>
  <si>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</si>
  <si>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</si>
  <si>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</si>
  <si>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</si>
  <si>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r>
      <rPr>
        <sz val="11"/>
        <color indexed="8"/>
        <rFont val="Verdana"/>
        <family val="2"/>
      </rPr>
      <t>必填字段标记</t>
    </r>
    <r>
      <rPr>
        <sz val="11"/>
        <color rgb="FFFF0000"/>
        <rFont val="Verdana"/>
        <family val="2"/>
      </rPr>
      <t>为</t>
    </r>
    <r>
      <rPr>
        <sz val="11"/>
        <color indexed="8"/>
        <rFont val="Verdana"/>
        <family val="2"/>
      </rPr>
      <t>星号 (*)。参考说明选项卡，获取关于如何答复每个问题的指南。</t>
    </r>
  </si>
  <si>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</si>
  <si>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</si>
  <si>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</si>
  <si>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</si>
  <si>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</si>
  <si>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</si>
  <si>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</si>
  <si>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</si>
  <si>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</si>
  <si>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</si>
  <si>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</si>
  <si>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</si>
  <si>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</si>
  <si>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</si>
  <si>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电话 - 授权人 (*)：</t>
  </si>
  <si>
    <t>生效日期 (*)：</t>
  </si>
  <si>
    <t>根据上述申报范围，回答以下 1 至 7 题</t>
  </si>
  <si>
    <t>1) 是否在产品或生产流程中有意添加或使用任何 3TG？(*)</t>
  </si>
  <si>
    <t>3) 贵公司供应链中的冶炼厂是否从所指明的国家采购 3TG？（有关术语“SEC”，请参见定义选项卡）</t>
  </si>
  <si>
    <t>4) 是否 100% 的 3TG（因产品功能或生产而必须使用）来自于回收料或报废料？</t>
  </si>
  <si>
    <r>
      <t>5) 已对贵公司供应链调查提供答复的</t>
    </r>
    <r>
      <rPr>
        <sz val="10"/>
        <color rgb="FFFF0000"/>
        <rFont val="Verdana"/>
        <family val="2"/>
      </rPr>
      <t>相关供应商百分比是多少</t>
    </r>
    <r>
      <rPr>
        <sz val="10"/>
        <rFont val="Verdana"/>
        <family val="2"/>
      </rPr>
      <t>？</t>
    </r>
  </si>
  <si>
    <t>6) 您是否识别出为贵公司供应链供应 3TG 的所有冶炼厂？</t>
  </si>
  <si>
    <t>7) 贵公司收到的所有适用冶炼厂信息是否已在此申报中报告？</t>
  </si>
  <si>
    <t>从公司层面，回答以下问题</t>
  </si>
  <si>
    <r>
      <t>B. 贵公司的</t>
    </r>
    <r>
      <rPr>
        <sz val="11"/>
        <color rgb="FFFF0000"/>
        <rFont val="Verdana"/>
        <family val="2"/>
      </rPr>
      <t>冲突矿产采购政策是否</t>
    </r>
    <r>
      <rPr>
        <sz val="11"/>
        <rFont val="Verdana"/>
        <family val="2"/>
      </rPr>
      <t>公开发布于贵公司网页上？（备注 - 如果是，请在注释字段中注明 URL。）</t>
    </r>
  </si>
  <si>
    <t>C. 您是否要求你的直接供应商不使用来自刚果民主共和国的涉及冲突之冲突矿产？</t>
  </si>
  <si>
    <t xml:space="preserve">D. 您是否要求您的直接供应商从其尽职调查实践已被被独立第三方审核机构验证过的冶炼厂采购 3TG？ </t>
  </si>
  <si>
    <t>E. 贵公司是否已实施无冲突矿产采购的尽职调查措施？</t>
  </si>
  <si>
    <t>F. 贵公司是否开展了相关供应商的冲突矿产调查？</t>
  </si>
  <si>
    <t>G. 贵公司是否根据公司期望来审查供应商提交的尽职调查信息？</t>
  </si>
  <si>
    <t>H. 贵公司的验证程序是否包括纠正措施管理？</t>
  </si>
  <si>
    <r>
      <rPr>
        <sz val="11"/>
        <color indexed="8"/>
        <rFont val="Verdana"/>
        <family val="2"/>
      </rPr>
      <t>I. 贵公司是否需要向 SEC 提交年度冲突矿产披露</t>
    </r>
    <r>
      <rPr>
        <sz val="11"/>
        <color rgb="FFFF0000"/>
        <rFont val="Verdana"/>
        <family val="2"/>
      </rPr>
      <t>报告</t>
    </r>
    <r>
      <rPr>
        <sz val="11"/>
        <color indexed="8"/>
        <rFont val="Verdana"/>
        <family val="2"/>
      </rPr>
      <t>？</t>
    </r>
  </si>
  <si>
    <t>钽</t>
  </si>
  <si>
    <t>锡</t>
  </si>
  <si>
    <t>钨</t>
  </si>
  <si>
    <t>注释和附件</t>
  </si>
  <si>
    <t>是</t>
  </si>
  <si>
    <t>否</t>
  </si>
  <si>
    <t>未知</t>
  </si>
  <si>
    <t>大于 90%</t>
  </si>
  <si>
    <t>大于 75%</t>
  </si>
  <si>
    <t>大于 50%</t>
  </si>
  <si>
    <t>50% 或更小</t>
  </si>
  <si>
    <t>完全没有</t>
  </si>
  <si>
    <r>
      <rPr>
        <sz val="11"/>
        <color indexed="8"/>
        <rFont val="Verdana"/>
        <family val="2"/>
      </rPr>
      <t>是，符合 IPC-1755 [例如 CMRT]</t>
    </r>
  </si>
  <si>
    <r>
      <rPr>
        <sz val="11"/>
        <color indexed="8"/>
        <rFont val="Verdana"/>
        <family val="2"/>
      </rPr>
      <t>是，使用其他格式（请描述）</t>
    </r>
  </si>
  <si>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</si>
  <si>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r>
      <rPr>
        <sz val="11"/>
        <color indexed="8"/>
        <rFont val="Verdana"/>
        <family val="2"/>
      </rPr>
      <t>冶炼厂查找 (*)</t>
    </r>
  </si>
  <si>
    <t>已知别名</t>
  </si>
  <si>
    <t>标准冶炼厂名称</t>
  </si>
  <si>
    <t>冶炼厂地址：国家或地区</t>
  </si>
  <si>
    <r>
      <rPr>
        <sz val="11"/>
        <color indexed="8"/>
        <rFont val="Verdana"/>
        <family val="2"/>
      </rPr>
      <t>冶炼厂 ID</t>
    </r>
  </si>
  <si>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</si>
  <si>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</si>
  <si>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</si>
  <si>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</si>
  <si>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</si>
  <si>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</si>
  <si>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</si>
  <si>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</si>
  <si>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</si>
  <si>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</si>
  <si>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</si>
  <si>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r>
      <t>链接到</t>
    </r>
    <r>
      <rPr>
        <sz val="11"/>
        <color rgb="FFFF0000"/>
        <rFont val="Verdana"/>
        <family val="2"/>
      </rPr>
      <t>“RMAP 合规冶炼厂列表”</t>
    </r>
  </si>
  <si>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</si>
  <si>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</si>
  <si>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</si>
  <si>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</si>
  <si>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</si>
  <si>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</si>
  <si>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</si>
  <si>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</si>
  <si>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</si>
  <si>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</si>
  <si>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</si>
  <si>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</si>
  <si>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</si>
  <si>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</si>
  <si>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</si>
  <si>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</si>
  <si>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</si>
  <si>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D21 单元格中，提供授权公司代表的电话号码</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</si>
  <si>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</si>
  <si>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</si>
  <si>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</si>
  <si>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</si>
  <si>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</si>
  <si>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</si>
  <si>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</si>
  <si>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</si>
  <si>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</si>
  <si>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r>
      <t>在“申报”选项卡 D38 单元格中，申报在此调查回答里申报的产品范围内所用钽的</t>
    </r>
    <r>
      <rPr>
        <sz val="11"/>
        <color rgb="FFFF0000"/>
        <rFont val="Verdana"/>
        <family val="2"/>
      </rPr>
      <t>原</t>
    </r>
    <r>
      <rPr>
        <sz val="11"/>
        <rFont val="Verdana"/>
        <family val="2"/>
      </rPr>
      <t>产地是否为刚果民主共和国或毗邻国家或地区</t>
    </r>
  </si>
  <si>
    <r>
      <t>在“申报”选项卡 D39 单元格中，申报在此调查回答里申报的产品范围内所用锡的</t>
    </r>
    <r>
      <rPr>
        <sz val="11"/>
        <color rgb="FFFF0000"/>
        <rFont val="Verdana"/>
        <family val="2"/>
      </rPr>
      <t>原</t>
    </r>
    <r>
      <rPr>
        <sz val="11"/>
        <rFont val="Verdana"/>
        <family val="2"/>
      </rPr>
      <t>产地是否为刚果民主共和国或毗邻国家或地区</t>
    </r>
  </si>
  <si>
    <r>
      <t>在“申报”选项卡 D40 单元格中，申报在此调查回答里申报的产品范围内所用金的</t>
    </r>
    <r>
      <rPr>
        <sz val="11"/>
        <color rgb="FFFF0000"/>
        <rFont val="Verdana"/>
        <family val="2"/>
      </rPr>
      <t>原</t>
    </r>
    <r>
      <rPr>
        <sz val="11"/>
        <rFont val="Verdana"/>
        <family val="2"/>
      </rPr>
      <t>产地是否为刚果民主共和国或毗邻国家或地区</t>
    </r>
  </si>
  <si>
    <r>
      <t>在“申报”选项卡 D41 单元格中，申报在此调查回答里申报的产品范围内所用钨的</t>
    </r>
    <r>
      <rPr>
        <sz val="11"/>
        <color rgb="FFFF0000"/>
        <rFont val="Verdana"/>
        <family val="2"/>
      </rPr>
      <t>原</t>
    </r>
    <r>
      <rPr>
        <sz val="11"/>
        <rFont val="Verdana"/>
        <family val="2"/>
      </rPr>
      <t>产地是否为刚果民主共和国或毗邻国家或地区</t>
    </r>
  </si>
  <si>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</si>
  <si>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</si>
  <si>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</si>
  <si>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</si>
  <si>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</si>
  <si>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</si>
  <si>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</si>
  <si>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</si>
  <si>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</si>
  <si>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</si>
  <si>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</si>
  <si>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</si>
  <si>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</si>
  <si>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</si>
  <si>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</si>
  <si>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</si>
  <si>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r>
      <t>在“申报”选项卡 D69 单元格中，回答贵公司是否制定了不使用</t>
    </r>
    <r>
      <rPr>
        <sz val="11"/>
        <color rgb="FFFF0000"/>
        <rFont val="Verdana"/>
        <family val="2"/>
      </rPr>
      <t>刚果民主共和国涉及冲突之冲突矿产的</t>
    </r>
    <r>
      <rPr>
        <sz val="11"/>
        <rFont val="Verdana"/>
        <family val="2"/>
      </rPr>
      <t>采购政策</t>
    </r>
  </si>
  <si>
    <r>
      <t>在“申报”选项卡 D71 单元格中，回答贵公司是否在贵公司的网站上公开发布</t>
    </r>
    <r>
      <rPr>
        <sz val="11"/>
        <color rgb="FFFF0000"/>
        <rFont val="Verdana"/>
        <family val="2"/>
      </rPr>
      <t>不使用刚果民主共和国涉及冲突之冲突矿产的</t>
    </r>
    <r>
      <rPr>
        <sz val="11"/>
        <rFont val="Verdana"/>
        <family val="2"/>
      </rPr>
      <t>采购政策</t>
    </r>
  </si>
  <si>
    <t xml:space="preserve">如果问题 B 的答案为“是”，则请在“申报”工作表 G71 单元格中输入 URL。URL 的格式应为“www.companyname.com” </t>
  </si>
  <si>
    <r>
      <t>在“申报”选项卡 D73 单元格中，回答贵公司是否要求直接供应</t>
    </r>
    <r>
      <rPr>
        <sz val="11"/>
        <color rgb="FFFF0000"/>
        <rFont val="Verdana"/>
        <family val="2"/>
      </rPr>
      <t>不使用来自刚果民主共和国的涉及冲突之冲突矿产</t>
    </r>
  </si>
  <si>
    <r>
      <t>在“申报”选项卡 D75 单元格中，回答贵公司是否要求直接供应商从使用负责任矿物审验流程合规冶炼厂列表验证为</t>
    </r>
    <r>
      <rPr>
        <sz val="11"/>
        <color rgb="FFFF0000"/>
        <rFont val="Verdana"/>
        <family val="2"/>
      </rPr>
      <t>刚果民主共和国无冲突的冲突矿产</t>
    </r>
  </si>
  <si>
    <t>在“申报”选项卡 D77 单元格中，回答贵公司是否已实施无冲突矿产采购尽职调查措施</t>
  </si>
  <si>
    <t>在“申报”选项卡 D79 单元格中，回答贵公司是否要求供应商填写此“冲突矿产报告模板”</t>
  </si>
  <si>
    <t>在“申报”选项卡 D81 单元格中，回答贵公司是否要求供应商提供冶炼厂名称</t>
  </si>
  <si>
    <t>在“申报”选项卡 D83 单元格中，回答贵公司是否根据贵公司的期望来验证供应商的回答</t>
  </si>
  <si>
    <t>在“申报”选项卡 D85 单元格中，回答贵公司的验证流程是否包括纠正措施管理</t>
  </si>
  <si>
    <t>在“申报”选项卡 D87 单元格中，回答贵公司是否需要遵守 SEC 披露要求</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</si>
  <si>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</si>
  <si>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</si>
  <si>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</si>
  <si>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</si>
  <si>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</si>
  <si>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</si>
  <si>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</si>
  <si>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</si>
  <si>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</si>
  <si>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</si>
  <si>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 2018 Responsible Minerals Initiative。保留所有权利。</t>
  </si>
  <si>
    <t xml:space="preserve">选择贵公司的申报范围。范围的选项为：
A. 公司
B. 产品（或产品列表）
C. 用户自定义
</t>
  </si>
  <si>
    <t>在此处输入联系人的有效电子邮件地址。</t>
  </si>
  <si>
    <t>在此处输入授权代表的有效电子邮件地址。</t>
  </si>
  <si>
    <t xml:space="preserve">请注意贵公司完成此表格的日期
日期必须以“日-月-年”的格式显示
</t>
  </si>
  <si>
    <t>从下拉列表中选择“是”或“不是”</t>
  </si>
  <si>
    <t>从下拉菜单中选择一个回应: “是”、“不是”或“未知”</t>
  </si>
  <si>
    <t>从下拉菜单中选择一个回应: “是，100%”；“不是，但大于75%”；“不是，但大于 50%”；“不是，但大于 25%”；“不是，但小于 25%”；或“不是，完全没有”。</t>
  </si>
  <si>
    <t>RMI web sitesi: (www.responsiblemineralsinitiative.org)
Eğitim ve kılavuzluk, şablon, İhtilafsız İzabe Tesisi Programı uyumlu izabe tesislerinin listesi</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</si>
  <si>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</si>
  <si>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 2010 yılında, Demokratik Kongo Cumhuriyeti (DKC) ve komşu ülkelerinden gelen “ihtilaf konusu madenler” ile ilgili olarak ABD Dodd-Frank Wall Street Reformu ve Tüketicinin Korunması Kanunu yürürlüğe girmiştir. SEC, ABD'de yer alan halka açık şirketlerin ihtilaf konusu madenlerin kaynağını açıklaması ile ilgili nihai kuralları yayınlamıştır (kuralları http://www.sec.gov/rules/final/2012/34-67716.pdf adresinde görebilirsiniz). Kurallar, tedarikçilerin politika, durum tespiti çerçevesi ve yönetim sistemi oluşturabilmesi için kılavuzluk sunan İhtilaftan Etkilenen ya da Yüksek Riskli Alanlardan elde edilen Madenlerin Sorumlu Tedarik Zinciri için OECD Durum Tespiti Kılavuzuna (http://www.oecd.org/daf/inv/mne/GuidanceEdition2.pdf) atıfta bulunmaktadır.
** Sorumlu Maden Girişimi ile ilgili bilgileri inceleyin (www.responsiblemineralsinitiative.org).</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</si>
  <si>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 uyumlu izabe tesisi veya rafinerisi listesinde olsa bile, bu sorunun yanıtı "evet" olacaktır.  Daha fazla bilgi için RMI'nin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</si>
  <si>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</si>
  <si>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1. İzabe Tesisi Tanımlaması Giriş Sütunu - İzabe Tesisi Tanımlama Numarasını biliyorsanız A sütununa girin (B, C, E, F, G, I ve J sütunları otomatik olarak doldurulur).  A sütunu otomatik olarak doldurulmaz.</t>
    <phoneticPr fontId="28"/>
  </si>
  <si>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</si>
  <si>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</si>
  <si>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</si>
  <si>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</si>
  <si>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</si>
  <si>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</si>
  <si>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</si>
  <si>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</si>
  <si>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</si>
  <si>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</si>
  <si>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</si>
  <si>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</si>
  <si>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</si>
  <si>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r>
      <rPr>
        <sz val="11"/>
        <color indexed="8"/>
        <rFont val="Calibri"/>
        <family val="2"/>
      </rPr>
      <t xml:space="preserve">
A Seçeneği: İzabe Tesisi Tanımlama Numarasını biliyorsanız, numarayı A sütununa (B, C, E, F, G, </t>
    </r>
    <r>
      <rPr>
        <sz val="11"/>
        <color indexed="8"/>
        <rFont val="Calibri"/>
        <family val="2"/>
      </rPr>
      <t>I</t>
    </r>
    <r>
      <rPr>
        <sz val="11"/>
        <color indexed="8"/>
        <rFont val="Calibri"/>
        <family val="2"/>
      </rPr>
      <t xml:space="preserve"> ve </t>
    </r>
    <r>
      <rPr>
        <sz val="11"/>
        <color indexed="8"/>
        <rFont val="Calibri"/>
        <family val="2"/>
      </rPr>
      <t>J</t>
    </r>
    <r>
      <rPr>
        <sz val="11"/>
        <color indexed="8"/>
        <rFont val="Calibri"/>
        <family val="2"/>
      </rPr>
      <t xml:space="preserve"> sütunları otomatik olarak doldurulur) girin; D sütunu açık gri olur.</t>
    </r>
    <r>
      <rPr>
        <sz val="11"/>
        <color indexed="8"/>
        <rFont val="Calibri"/>
        <family val="2"/>
      </rPr>
      <t xml:space="preserve">
</t>
    </r>
    <r>
      <rPr>
        <sz val="11"/>
        <color indexed="8"/>
        <rFont val="Calibri"/>
        <family val="2"/>
      </rPr>
      <t>B Seçeneği:  Metal ve İzabe Tesisi Arama Listesi ad kombinasyonuna sahipseniz, aşağıdaki adımları tamamlayın:</t>
    </r>
    <r>
      <rPr>
        <sz val="11"/>
        <color indexed="8"/>
        <rFont val="Calibri"/>
        <family val="2"/>
      </rPr>
      <t xml:space="preserve">
</t>
    </r>
    <r>
      <rPr>
        <sz val="11"/>
        <color indexed="8"/>
        <rFont val="Calibri"/>
        <family val="2"/>
      </rPr>
      <t>1. Adım: B sütununda Metal ögesini seçin</t>
    </r>
    <r>
      <rPr>
        <sz val="11"/>
        <color indexed="8"/>
        <rFont val="Calibri"/>
        <family val="2"/>
      </rPr>
      <t xml:space="preserve">
</t>
    </r>
    <r>
      <rPr>
        <sz val="11"/>
        <color indexed="8"/>
        <rFont val="Calibri"/>
        <family val="2"/>
      </rPr>
      <t>2. Adım: C sütunundaki açılır menüden seçim yapın (yanlış kombinasyonlar KIRMIZI renkle gösterilecektir)</t>
    </r>
    <r>
      <rPr>
        <sz val="11"/>
        <color indexed="8"/>
        <rFont val="Calibri"/>
        <family val="2"/>
      </rPr>
      <t xml:space="preserve">
</t>
    </r>
    <r>
      <rPr>
        <sz val="11"/>
        <color indexed="8"/>
        <rFont val="Calibri"/>
        <family val="2"/>
      </rPr>
      <t>C Seçeneği: Metal ve İzabe Tesisi Adı kombinasyonuna sahipseniz, aşağıdaki adımları tamamlayın:</t>
    </r>
    <r>
      <rPr>
        <sz val="11"/>
        <color indexed="8"/>
        <rFont val="Calibri"/>
        <family val="2"/>
      </rPr>
      <t xml:space="preserve">
</t>
    </r>
    <r>
      <rPr>
        <sz val="11"/>
        <color indexed="8"/>
        <rFont val="Calibri"/>
        <family val="2"/>
      </rPr>
      <t>1. Adım: B sütununda Metal ögesini seçin</t>
    </r>
    <r>
      <rPr>
        <sz val="11"/>
        <color indexed="8"/>
        <rFont val="Calibri"/>
        <family val="2"/>
      </rPr>
      <t xml:space="preserve">
</t>
    </r>
    <r>
      <rPr>
        <sz val="11"/>
        <color indexed="8"/>
        <rFont val="Calibri"/>
        <family val="2"/>
      </rPr>
      <t>2. Adım: İzabe Tesisi Arama açılır menüsünden "İzabe Tesisi Listelenmemiş"i seçin ve D ve E sütunlarını doldurun</t>
    </r>
    <r>
      <rPr>
        <sz val="11"/>
        <color indexed="8"/>
        <rFont val="Calibri"/>
        <family val="2"/>
      </rPr>
      <t xml:space="preserve">
</t>
    </r>
    <r>
      <rPr>
        <sz val="11"/>
        <color indexed="8"/>
        <rFont val="Calibri"/>
        <family val="2"/>
      </rPr>
      <t>3. Adım: Elinizdeki tüm izabe tesisi bilgilerini H ila Q sütunlarına girin</t>
    </r>
    <r>
      <rPr>
        <sz val="11"/>
        <color indexed="8"/>
        <rFont val="Calibri"/>
        <family val="2"/>
      </rPr>
      <t xml:space="preserve">
</t>
    </r>
    <r>
      <rPr>
        <sz val="11"/>
        <color indexed="8"/>
        <rFont val="Calibri"/>
        <family val="2"/>
      </rPr>
      <t>Doldurulması zorunlu alanlar yıldız imi (*) ile gösterilmiştir.</t>
    </r>
    <r>
      <rPr>
        <sz val="11"/>
        <color indexed="8"/>
        <rFont val="Calibri"/>
        <family val="2"/>
      </rPr>
      <t xml:space="preserve">
</t>
    </r>
    <r>
      <rPr>
        <sz val="11"/>
        <color indexed="8"/>
        <rFont val="Calibri"/>
        <family val="2"/>
      </rPr>
      <t>(1) İzabe Tesisi Arama = "İzabe Tesisi Listelenmemiş" olduğunda giriş gerekir</t>
    </r>
    <r>
      <rPr>
        <sz val="11"/>
        <color indexed="8"/>
        <rFont val="Calibri"/>
        <family val="2"/>
      </rPr>
      <t xml:space="preserve">
</t>
    </r>
    <r>
      <rPr>
        <sz val="11"/>
        <color indexed="8"/>
        <rFont val="Calibri"/>
        <family val="2"/>
      </rPr>
      <t>NOT: İzabe Tesisi Listesi sekmesini doldurmak için, A, B ve C seçeneklerinin bir kombinasyonu kullanılabilir.  Otomatik doldurulan hücreleri değiştirmeyin.  İzabe Tesisi Arama sekmesinde görülen tüm hatalar info@conflictfreesmelter.org adresi yoluyla iletişim kurularak CFSI'ya bildirilmelidir.</t>
    </r>
  </si>
  <si>
    <t>Doğrudan tedarikçilerinizin Sorumlu Maden Güvence Prosesi uyumlu izabe tesisi listesini kullanarak DKC ihtilafı içermediği onaylanmış izabe tesislerini kullanmasını şart koşup koşmadığınızı Beyan sekmesi hücre D75'te belirtin.</t>
  </si>
  <si>
    <t>Site Internet du RMI: (www.responsiblemineralsinitiative.org)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</si>
  <si>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</si>
  <si>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provient des pays concernés, même si elle figure sur la liste des affineurs et des fonderies conformes RMI.   Pour en savoir plus, consultez les instructions de diligence raisonnable sur les minerais de conflit à l'adresse : http://www.conflictfreesourcing.org/additional-training-and-resources/guidance-documents/.
La réponse à cette question doit être « oui », « non » ou « ne sais pas ». Justifiez la réponse « oui » dans la section des commentaires.
Cette question est obligatoire pour un métal donné si la réponse à la question 1 et 2 est « oui » pour ce métal.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</si>
  <si>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</si>
  <si>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</si>
  <si>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</si>
  <si>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</si>
  <si>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</si>
  <si>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</si>
  <si>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</si>
  <si>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150 entreprises de sept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</si>
  <si>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www.conflictfreesourcing.org. </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</si>
  <si>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</si>
  <si>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Programme des fonderies hors conflits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</si>
  <si>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info@conflictfreesmelter.org.</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</si>
  <si>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</si>
  <si>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</si>
  <si>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Nel 2010 è stata votata una legge federale americana relativa ai metalli/minerali provenienti dalle zone di conflitto o ad alto rischio della Repubblica Democratica del Congo e Paesi confinanti. La SEC dovrebbe pubblicare la legislazione definitiva relativa alla divulgazione delle fonti di Conflict Minerals per le Aziende quotate in borsa negli StatiUniti (vedere la legislazione proposta al link http://www.sec.gov/rules/final/2012/34-67716.pdf). La proposta di legislazione fa riferimento alla guida OECD sul dovere di diligenza per le filiere di approvigionamento responsabile di metalli provenienti dalle zone di conflitto o ad alto rischio  (http://www.oecd.org/dataoecd/62/30/46740847.pdf), che supporta i Fornitori nell'elaborazione di politiche, accordi quadro e sistemi di gestionde della propria diligenza.
** fare riferimento a Responsible Minerals Initiative (www.responsiblemineralsinitiative.org).</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</si>
  <si>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</si>
  <si>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Istruzioni per rispondere alle sei domande relative al dovere di diligenza (righe da 24 a 65). Si prega di rispondere unicamente in inglese.</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</si>
  <si>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</si>
  <si>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sette domande, si prega di fornire una risposta per ciascuno dei metalli usando il menu a tendina. Le domande di questa sezione devono essere completate per tutti i metalli di conflitto. Se la risposta per un determinato metallo alle domande 1 e/o 2 è positiva, è necessario completare le domande successive per quel metallo e anche le seguenti domande sulla due diligence (dalla A alla I) sul programma di due diligence globale della società.</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</si>
  <si>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</si>
  <si>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</si>
  <si>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DRC o paesi limitrofi (paesi interessati). La risposta a questa domanda deve essere "sì" nel caso in cui qualsiasi fonderia della catena di fornitura si rifornisca di materie prime dai paesi interessati, anche se tali fonderie rientrano nell'elenco delle fonderie e raffinerie conformi di RMI. Per maggiori informazioni, consultare le linee guida di 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alla domanda 1 e 2 è "Sì" relativamente a quel metallo. </t>
  </si>
  <si>
    <t xml:space="preserve">4.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</si>
  <si>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5.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</si>
  <si>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</si>
  <si>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</si>
  <si>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Istruzioni per il completamento delle domande A– I. (righe 69 - 86).  Le domande dalla A. alla I. sono obbligatorie se la risposta alla domanda 1 è "Sì" per qualsiasi metallo.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</si>
  <si>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</si>
  <si>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per i minerali di conflitto. La risposta a questa domanda può essere "sì" o "no". I commenti devono essere inseriti nel campo commenti.
Questa domanda è obbligatoria.</t>
  </si>
  <si>
    <t>B. Questa dichiarazione serve a comunicare se la politica di approvvigionamento per i minerali di conflitto è disponibile sul sito web della società. La risposta a questa domanda può essere "sì" o "no". Se "sì", l'utente dovrà indicare l'URL nel campo commenti della domanda.
Questa domanda è obbligatoria.</t>
  </si>
  <si>
    <t>C. Questa domanda ha lo scopo di stabilire se una società richiede ai propri fornitori diretti di escludere i minerali di conflitto provenienti dalla RDC.  La risposta a questa domanda può essere "sì" o "no".  Fare riferimento alla scheda delle Definizioni per la definizione di "assenza di minerali di conflitto provenienti dalla RDC".  I commenti devono essere inseriti nel campo commenti.
Questa domanda è obbligatoria.</t>
  </si>
  <si>
    <t>D.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</si>
  <si>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r>
      <t xml:space="preserve">E. Rispondere "sì" o "no" per comunicare se la società ha implementato misure di due diligence per l'approvvigionamento dei minerali di conflitto.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t>
    </r>
    <r>
      <rPr>
        <sz val="11"/>
        <color theme="1"/>
        <rFont val="Verdana"/>
        <family val="2"/>
      </rPr>
      <t xml:space="preserve">
</t>
    </r>
    <r>
      <rPr>
        <sz val="11"/>
        <color rgb="FF000000"/>
        <rFont val="Verdana"/>
        <family val="2"/>
      </rPr>
      <t>Alcuni esempi di misure di due diligence includono: comunicazione e indicazione nei contratti (laddove possibile) delle aspettative nei confronti dei fornitori in relazione all'utilizzo di una catena di fornitura libera da minerali di conflitto; identificazione e valutazione dei rischi nella catena di fornitura; realizzazione e implementazione di una strategia per la gestione di determinati rischi; verifica della conformità del proprio fornitore diretto alla politica di esclusione dei minerali di conflitto provenienti dalla RDC, ecc. Questi esempi di misure di due diligence rispettano le indicazioni contenute nelle linee guida dell'OCSE riconosciute a livello internazionale.  
Questa domanda è obbligatoria.</t>
    </r>
  </si>
  <si>
    <t>F.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</si>
  <si>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G.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</si>
  <si>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H. Questa domanda è volta a comunicare se il processo di verifica della società prevede la gestione di azioni correttive.  La risposta a questa domanda può essere "sì" o "no". I commenti devono essere inseriti nel campo commenti.
Questa domanda è obbligatoria.</t>
  </si>
  <si>
    <t>I. Questa domanda serve a comunicare se la società è soggetta al regolamento della SEC. La risposta a questa domanda può essere "sì" o "no". I commenti devono essere inseriti nel campo commenti. Questa domanda è obbligatoria. Per maggiori informazioni, visitare il sito www.sec.gov.</t>
  </si>
  <si>
    <t>Istruzioni per il completamento della lista delle fonderie.
Si prega di rispondere unicamente in IngleseIs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</si>
  <si>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</si>
  <si>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</si>
  <si>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</si>
  <si>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</si>
  <si>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</si>
  <si>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</si>
  <si>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15. Indica se i materiali utilizzati per il/i processo/i della fonderia derivano esclusivamente da fonti riciclate o di scarto. Questa domanda è facoltativa.  Le risposte a questa domanda sono:
- Sì
- No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</si>
  <si>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</si>
  <si>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</si>
  <si>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</si>
  <si>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</si>
  <si>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</si>
  <si>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</si>
  <si>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</si>
  <si>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</si>
  <si>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</si>
  <si>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</si>
  <si>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</si>
  <si>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</si>
  <si>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</si>
  <si>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Fondata nel 2008 dai membri della dell'Responsible Business Alliance®(RBA®) e della Global e-Sustainability Initiative, la Iniziativa Fornitura libera dai conflitti (RMI) è cresciuta divenendo uan delle risorse più utilizzate  e rispettate per le aziende che affrontano la questione dei minerali da conflitto nella propria filiera di fornitura. Più di 150 compagnie di sette diversi settori  partecipano al CFSI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</si>
  <si>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</si>
  <si>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</si>
  <si>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</si>
  <si>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</si>
  <si>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</si>
  <si>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Rispondere alle seguenti domande 1- 6 basate sul perimetro della dichiarazione sopra indicato</t>
  </si>
  <si>
    <t>1) Vi sono metalli di conflitto aggiunti o utilizzati intenzionalmente nel/nei prodotto/i o nel processo di produzione? (*)</t>
  </si>
  <si>
    <t>4) Il 100% dei metalli di conflitto (necessari per la funzionalità o per la produzione dei prodotti della vostra società) derivano da materiale di recupero o da scarti di fornitura?</t>
  </si>
  <si>
    <t>6) Avete individuato tutte le fonderie che forniscono metalli di conflitto alla vostra catena di fornitura?</t>
  </si>
  <si>
    <t>7) Tutte le informazioni applicabili relativamente alle fonderie ricevute dalla vostra azienda sono state incluse in questa dichiarazione?</t>
  </si>
  <si>
    <t>C. Richiedete ai vosti fornitori di essere DRC conflict - free?</t>
  </si>
  <si>
    <t xml:space="preserve">D. Richiedete ai vostri diretti fornitori di approvvigionarsi da fonderie che sono state certificate da parte di una società indipendente di certificazione del settore privato?  </t>
  </si>
  <si>
    <t>I. La società è tenuta a inviare una comunicazione annuale sui minerali di conflitto alla SEC?</t>
  </si>
  <si>
    <r>
      <t>Oltre il 75%</t>
    </r>
    <r>
      <rPr>
        <sz val="11"/>
        <color rgb="FF000000"/>
        <rFont val="Calibri"/>
        <family val="2"/>
      </rPr>
      <t/>
    </r>
  </si>
  <si>
    <r>
      <t>Oltre il 50%</t>
    </r>
    <r>
      <rPr>
        <sz val="11"/>
        <color rgb="FF000000"/>
        <rFont val="Calibri"/>
        <family val="2"/>
      </rPr>
      <t/>
    </r>
  </si>
  <si>
    <r>
      <t>50% o meno</t>
    </r>
    <r>
      <rPr>
        <sz val="11"/>
        <color rgb="FF000000"/>
        <rFont val="Calibri"/>
        <family val="2"/>
      </rPr>
      <t/>
    </r>
  </si>
  <si>
    <r>
      <t xml:space="preserve"> </t>
    </r>
    <r>
      <rPr>
        <sz val="10"/>
        <color rgb="FF000000"/>
        <rFont val="Verdana"/>
        <family val="2"/>
      </rPr>
      <t>No</t>
    </r>
    <r>
      <rPr>
        <sz val="7"/>
        <color rgb="FF000000"/>
        <rFont val="Verdana"/>
        <family val="2"/>
      </rPr>
      <t xml:space="preserve"> </t>
    </r>
    <r>
      <rPr>
        <sz val="10"/>
        <color rgb="FF000000"/>
        <rFont val="Verdana"/>
        <family val="2"/>
      </rPr>
      <t/>
    </r>
  </si>
  <si>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</si>
  <si>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Ricerca fonderia (*)</t>
  </si>
  <si>
    <t>ID fonderia</t>
  </si>
  <si>
    <r>
      <t xml:space="preserve">PER INIZIARE:
</t>
    </r>
    <r>
      <rPr>
        <b/>
        <sz val="11"/>
        <color theme="1"/>
        <rFont val="Verdana"/>
        <family val="2"/>
      </rPr>
      <t xml:space="preserve">
</t>
    </r>
  </si>
  <si>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</si>
  <si>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Collegamento ipertestuale alla fonte</t>
  </si>
  <si>
    <t>Rispondere se si richiede ai propri fornitori diretti di approvvigionarsi da fonderie convalidate come conflict-free per la Repubblica Democratica del Congo utilizzando la lista di fonderie conforme al Responsible Minerals Assurance Process nella cella D75 della scheda della Dichiarazione</t>
  </si>
  <si>
    <t>RMI Website: (www.responsiblemineralsinitiative.org)
Schulung und Beratung, Vorlagen, Responsible Minerals Assurance Process, konforme Schmelzhütten Liste</t>
  </si>
  <si>
    <t xml:space="preserve">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und Schmelzöfen und Raffinerien, die verwendet werden, und unterstützt die Einhaltung der Gesetzgebung*. Die Vorlage vereinfacht die Feststellung von neuen Schmelzöfen und Raffinerien, die über den Responsible Minerals Assurance Process** möglicherweise einer Prüfung unterzogen werden.
Das CMRT wurde für nachgelagerte Unternehmen konzipiert, um Informationen über ihre Versorgungsketten bis hin zur (aber nicht einschließlich) Schmelzerei offenzulegen. Wenn Sie ein 3TG-Schmelzofen oder eine Raffinerie in Übereinstimmung mit den RMAP-Protokollen sind, empfehlen wir Ihnen, Ihren eigenen Namen ins Schmelzofenliste-Tab einzutragen.
Beim Ausfüllen des Formulars, sollte keine der Zeilen mit „=“ oder „#“ beginnen.
</t>
  </si>
  <si>
    <t>* Im Jahr 2010 wurde die US-Dodd-Frank Act  zum Thema "Conflict Minerals" verabschiedet, die aus der Demokratischen Republik Kongo (DRK) oder angrenzenden Ländern stammen. Die SEC veröffentlicht endgültige Vorschriften im Zusammenhang mit der Unterrichtung über die Ursache von Konfliktmineralien durch US-amerikanische börsennotierte Unternehmen (siehe die Regeln am http://www.sec.gov/rules/final/2012/34-67716.pdf).  Die Regeln der OECD-Due Diligence Guidance for Responsible Supply Chains für Mineralien aus Konflikt- und mit hohem Risiko verbundenen Bereichen, (http://www.oecd.org/dataoecd/62/30/46740847.pdf), schaffen Richtlinien für Lieferanten im Rahmen von Due Diligence und Managementsystemen.  ** Siehe Informationen über die Responsible Minerals Initiative (www.responsiblemineralsinitiative.org).</t>
  </si>
  <si>
    <t xml:space="preserve">3. Dies ist eine Erklärung, dass jedwede Menge der in einem Produkt oder in mehreren Produkten enthaltenen 3TG-Mineralien aus der Demokratischen Republik Kongo oder benachbarten Ländern stammt (umfasste Länder). Die Antwort auf diese Frage sollte „Ja“ sein, wenn ein Schmelzofen in der Lieferkette aus den umfassten Ländern stammt, selbst wenn diese Schmelzöfen auf der RMI-Liste der konformen Schmelzöfen und Raffinerien stehen.  Wenden Sie sich für weitere Informationen an den Due-Diligence-Leitfaden der RMI: http://www.responsiblemineralsinitiative.org/training-and-resources/publications-and-guidance/.
Die Antwort auf diese Frage muss „Ja“ oder „Nein“ oder „Unbekannt“ lauten. Begründen Sie eine „Ja“-Antwort im Kommentarabschnitt.
Diese Frage muss für ein bestimmtes Metall beantwortet werden, wenn die Antwort auf Frage 1 und 2 „Ja“ für dieses Metall lautet.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</si>
  <si>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</si>
  <si>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</si>
  <si>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</si>
  <si>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</si>
  <si>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</si>
  <si>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</si>
  <si>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</si>
  <si>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</si>
  <si>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In Bezug auf Schmelzer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</si>
  <si>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</si>
  <si>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</si>
  <si>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150 Unternehmen aus sieben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</si>
  <si>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</si>
  <si>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</si>
  <si>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Tantal Schmelzer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</si>
  <si>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 Schmelzofen bezogen auf diesen Auditberichts kann entweder als eine oder als beide Arten von Unternehmen poduzieren. Hier finden Sie  für das RMAP-Auditprotokoll eine vollständige Beschreibung für dieses Metall: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</si>
  <si>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</si>
  <si>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</si>
  <si>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Link zur "RMAP Compliant Smelter"- Liste</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</si>
  <si>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</si>
  <si>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Geben Sie in der Reiterzelle D75 der Erklärung an, ob Sie Ihre Lieferanten zur Beschaffung aus Schmelzöfen verpflichtet haben, die als DRC-konfliktfrei in der Liste der konformen Schmelzöfen des Responsible Minerals Assurance Process bestätigt worden sind</t>
  </si>
  <si>
    <t xml:space="preserve">Website do RMI: (www.responsiblemineralsinitiative.org)
Formação e guias de orientação, modelos, lista de fundições cumpridoras com a lista do Responsible Minerals Assurance Process.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</si>
  <si>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</si>
  <si>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*Em 2010, foi aprovado o decreto dos EUA Dood-Frank da reforma de  e Defesa do Consumidor , relativamente aos "minerais de conflito" com origem na República Democrática do Congo (DRC) ou países vizinhos. A SEC publicou regras finais associadas com a divulgação da fonte de minerais de conflito pelas empresas americanas de capital aberto (ver regras em http://www.sec.gov/rules/final/2012/34-67716.pdf). As regras referem as medidas de diligência devidas pela OCDE, para cadeias responsáveis de fornecimento de Minerais de áreas afetadas por conflitos ou em alto risco de conflitos, (http://www.oecd.org/dataoecd/62/30/46740847.pdf), e orientam fornecedores a estabelecer políticas, e enquadramento de medidas de diligência e sistemas de gestão.
** Ver informação sobre a Responsible Minerals Initiative (www.responsiblemineralsinitiative.org).</t>
  </si>
  <si>
    <t>1. Coluna de entrada de identificação de fundição - se souber o número de identificação de fundição, coloque-o na coluna A (as colunas B, C, E, F, G, I e J são de preenchimento automático).  A coluna A não preenche automaticamente.</t>
    <phoneticPr fontId="6"/>
  </si>
  <si>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</si>
  <si>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</si>
  <si>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</si>
  <si>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</si>
  <si>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</si>
  <si>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</si>
  <si>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</si>
  <si>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Programa de fundições livres de conflito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</si>
  <si>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r>
      <rPr>
        <sz val="11"/>
        <color indexed="8"/>
        <rFont val="Calibri"/>
        <family val="2"/>
      </rPr>
      <t xml:space="preserve">
Opção A: Se souber o número de identificação de fundição, coloque-o na coluna A (as colunas B, C, E, F, G, </t>
    </r>
    <r>
      <rPr>
        <sz val="11"/>
        <color indexed="8"/>
        <rFont val="Calibri"/>
        <family val="2"/>
      </rPr>
      <t>I</t>
    </r>
    <r>
      <rPr>
        <sz val="11"/>
        <color indexed="8"/>
        <rFont val="Calibri"/>
        <family val="2"/>
      </rPr>
      <t xml:space="preserve"> e </t>
    </r>
    <r>
      <rPr>
        <sz val="11"/>
        <color indexed="8"/>
        <rFont val="Calibri"/>
        <family val="2"/>
      </rPr>
      <t>J</t>
    </r>
    <r>
      <rPr>
        <sz val="11"/>
        <color indexed="8"/>
        <rFont val="Calibri"/>
        <family val="2"/>
      </rPr>
      <t xml:space="preserve"> são de preenchimento automático); D estará bloqueada.</t>
    </r>
    <r>
      <rPr>
        <sz val="11"/>
        <color indexed="8"/>
        <rFont val="Calibri"/>
        <family val="2"/>
      </rPr>
      <t xml:space="preserve">
</t>
    </r>
    <r>
      <rPr>
        <sz val="11"/>
        <color indexed="8"/>
        <rFont val="Calibri"/>
        <family val="2"/>
      </rPr>
      <t>Opção B:  Se tiver uma combinação de nomes da Lista de Referência de Fundições e Metal, execute as seguintes etapas:</t>
    </r>
    <r>
      <rPr>
        <sz val="11"/>
        <color indexed="8"/>
        <rFont val="Calibri"/>
        <family val="2"/>
      </rPr>
      <t xml:space="preserve">
</t>
    </r>
    <r>
      <rPr>
        <sz val="11"/>
        <color indexed="8"/>
        <rFont val="Calibri"/>
        <family val="2"/>
      </rPr>
      <t>Etapa 1. Selecione Metal na coluna B</t>
    </r>
    <r>
      <rPr>
        <sz val="11"/>
        <color indexed="8"/>
        <rFont val="Calibri"/>
        <family val="2"/>
      </rPr>
      <t xml:space="preserve">
</t>
    </r>
    <r>
      <rPr>
        <sz val="11"/>
        <color indexed="8"/>
        <rFont val="Calibri"/>
        <family val="2"/>
      </rPr>
      <t>Etapa 2. Selecione da lista suspensa na coluna C (a combinação errada acionará a cor VERMELHA)</t>
    </r>
    <r>
      <rPr>
        <sz val="11"/>
        <color indexed="8"/>
        <rFont val="Calibri"/>
        <family val="2"/>
      </rPr>
      <t xml:space="preserve">
</t>
    </r>
    <r>
      <rPr>
        <sz val="11"/>
        <color indexed="8"/>
        <rFont val="Calibri"/>
        <family val="2"/>
      </rPr>
      <t>Opção C: Se tiver uma combinação de nomes de fundições e metal, conclua as seguintes etapas:</t>
    </r>
    <r>
      <rPr>
        <sz val="11"/>
        <color indexed="8"/>
        <rFont val="Calibri"/>
        <family val="2"/>
      </rPr>
      <t xml:space="preserve">
</t>
    </r>
    <r>
      <rPr>
        <sz val="11"/>
        <color indexed="8"/>
        <rFont val="Calibri"/>
        <family val="2"/>
      </rPr>
      <t>Etapa 1. Selecione Metal na coluna B</t>
    </r>
    <r>
      <rPr>
        <sz val="11"/>
        <color indexed="8"/>
        <rFont val="Calibri"/>
        <family val="2"/>
      </rPr>
      <t xml:space="preserve">
</t>
    </r>
    <r>
      <rPr>
        <sz val="11"/>
        <color indexed="8"/>
        <rFont val="Calibri"/>
        <family val="2"/>
      </rPr>
      <t>Etapa 2: Selecione “Fundição não faz parte da lista” no menu suspenso Lista de Referência de Fundições e complete as colunas D e E</t>
    </r>
    <r>
      <rPr>
        <sz val="11"/>
        <color indexed="8"/>
        <rFont val="Calibri"/>
        <family val="2"/>
      </rPr>
      <t xml:space="preserve">
</t>
    </r>
    <r>
      <rPr>
        <sz val="11"/>
        <color indexed="8"/>
        <rFont val="Calibri"/>
        <family val="2"/>
      </rPr>
      <t>Etapa 3. Digite todas as informações disponíveis da fundição nas colunas H até Q</t>
    </r>
    <r>
      <rPr>
        <sz val="11"/>
        <color indexed="8"/>
        <rFont val="Calibri"/>
        <family val="2"/>
      </rPr>
      <t xml:space="preserve">
</t>
    </r>
    <r>
      <rPr>
        <sz val="11"/>
        <color indexed="8"/>
        <rFont val="Calibri"/>
        <family val="2"/>
      </rPr>
      <t>(*) Os campos obrigatórios estão marcados com um asterisco.</t>
    </r>
    <r>
      <rPr>
        <sz val="11"/>
        <color indexed="8"/>
        <rFont val="Calibri"/>
        <family val="2"/>
      </rPr>
      <t xml:space="preserve">
</t>
    </r>
    <r>
      <rPr>
        <sz val="11"/>
        <color indexed="8"/>
        <rFont val="Calibri"/>
        <family val="2"/>
      </rPr>
      <t>(1) Entrada requerida quando a Lista de Referência de Fundições = “Fundição não faz parte da lista”</t>
    </r>
    <r>
      <rPr>
        <sz val="11"/>
        <color indexed="8"/>
        <rFont val="Calibri"/>
        <family val="2"/>
      </rPr>
      <t xml:space="preserve">
</t>
    </r>
    <r>
      <rPr>
        <sz val="11"/>
        <color indexed="8"/>
        <rFont val="Calibri"/>
        <family val="2"/>
      </rPr>
      <t>OBSERVAÇÃO: É possível usar uma combinação das Opções A, B e C para preencher a guia Lista de fundições.  Não altere as células de preenchimento automático.  Todos os erros na Lista de Referência de Fundições devem ser relatados à CFSI pelo e-mail info@conflictfreesmelter.org.</t>
    </r>
  </si>
  <si>
    <t>Responda se você exige que seus fornecedores diretos busquem seus suprimentos em fundições validadas como livres de conflito na República Democrática do Congo utilizando a lista do Responsible Minerals Assurance Process na célula D75 da guia Declaração</t>
  </si>
  <si>
    <t>Cargo do autorizador ou representante legal:</t>
  </si>
  <si>
    <t>Titulo-autorizador:</t>
  </si>
  <si>
    <t>ID único de autoridad de la compañía:</t>
  </si>
  <si>
    <t>Nombre del Contacto (*):</t>
  </si>
  <si>
    <t>Email-contacto (*):</t>
  </si>
  <si>
    <t>Teléfono-contacto (*):</t>
  </si>
  <si>
    <t>Autorizador (*):</t>
  </si>
  <si>
    <t>Email-autorizador (*):</t>
  </si>
  <si>
    <t>Teléfono-autorizador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</si>
  <si>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</si>
  <si>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</si>
  <si>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</si>
  <si>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Hunan Chun-Chang non-ferrous Smelting &amp; Concentrating Co., Ltd.</t>
  </si>
  <si>
    <t>Raycom Electronics, Inc.</t>
  </si>
  <si>
    <t>Marisa Bloss</t>
  </si>
  <si>
    <t>mbloss@raycomelec.com</t>
  </si>
  <si>
    <t>717-292-3641 ext. 235</t>
  </si>
  <si>
    <t>Yolanda Miller</t>
  </si>
  <si>
    <t>Purchasing Manager</t>
  </si>
  <si>
    <t>ymiller@raycomelec.com</t>
  </si>
  <si>
    <t>717-262-3641 X236</t>
  </si>
  <si>
    <t/>
  </si>
  <si>
    <t>100%</t>
  </si>
  <si>
    <t>PO Flowdown clause</t>
  </si>
  <si>
    <t xml:space="preserve">Determination is made vai vendor/website/ published information on or by e-mail  </t>
  </si>
  <si>
    <t>or gathered from their website</t>
  </si>
  <si>
    <t>CFSI</t>
  </si>
  <si>
    <t>Av. San Martin 1371 Pisc Play</t>
  </si>
  <si>
    <t>Jose Antonio Ore Rivera</t>
  </si>
  <si>
    <t>Minsur S.A.</t>
  </si>
  <si>
    <t>Jalan Jenderal Sudirman 51</t>
  </si>
  <si>
    <t>Agung Nugroho</t>
  </si>
  <si>
    <t>Name not listed</t>
  </si>
  <si>
    <t>Thairarco</t>
  </si>
  <si>
    <t>80 Moo 8 Sakdidej Road t Vsicl</t>
  </si>
  <si>
    <t>Petcharat Dithkaew Thalsarco</t>
  </si>
  <si>
    <t>-8682</t>
  </si>
  <si>
    <t xml:space="preserve">27 Jalan Pantal, 12000 </t>
  </si>
  <si>
    <t>None Listed</t>
  </si>
  <si>
    <t>Yimmam Tin Group (Holding) Company Limited</t>
  </si>
  <si>
    <t>2050 Pioneer Ct., Suite 220</t>
  </si>
  <si>
    <t>uL.Strefowa 13,39-442</t>
  </si>
  <si>
    <t>Michael Yde Macrussen</t>
  </si>
  <si>
    <t>Recycled</t>
  </si>
  <si>
    <t>Cooper Santa</t>
  </si>
  <si>
    <t>Cooperativa Metalugical de Rondonia Ltda.</t>
  </si>
  <si>
    <t>CID000295</t>
  </si>
  <si>
    <t>0</t>
  </si>
  <si>
    <t>gerencia.adm@coppermetalro.com.br</t>
  </si>
  <si>
    <t>131 Baita Rd</t>
  </si>
  <si>
    <t>Yunnan Tin Smelting Branch</t>
  </si>
  <si>
    <t>-2124164</t>
  </si>
  <si>
    <t>Yunnan Tin Group (Holding) Company Limited</t>
  </si>
  <si>
    <t>Bangka Belitung</t>
  </si>
  <si>
    <t>Metallo-Chimique N.V.</t>
  </si>
  <si>
    <t>Kabupaten</t>
  </si>
  <si>
    <t>Peru</t>
  </si>
  <si>
    <t>Per Kestor Solder Template/AMZ template</t>
  </si>
  <si>
    <t>Not listed, except as non-conflict region</t>
  </si>
  <si>
    <t>Per Kestor Solder Template</t>
  </si>
  <si>
    <t>Rwanda and southern Kalanga Province</t>
  </si>
  <si>
    <t>China</t>
  </si>
  <si>
    <t>Per AMZ Plating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</si>
</sst>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28">
    <font>
      <sz val="10"/>
      <name val="Verdana"/>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sz val="10"/>
      <name val="Verdana"/>
      <family val="2"/>
    </font>
    <font>
      <u/>
      <sz val="7.5"/>
      <color indexed="12"/>
      <name val="Verdana"/>
      <family val="2"/>
    </font>
    <font>
      <sz val="12"/>
      <color indexed="81"/>
      <name val="Arial"/>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color indexed="81"/>
      <name val="Tahoma"/>
      <family val="2"/>
    </font>
    <font>
      <b/>
      <sz val="9"/>
      <color indexed="81"/>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6"/>
      <name val="ＭＳ Ｐゴシック"/>
      <family val="3"/>
      <charset val="128"/>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color indexed="81"/>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0"/>
      <color indexed="9"/>
      <name val="Verdana"/>
      <family val="2"/>
    </font>
    <font>
      <sz val="11"/>
      <name val="Verdana"/>
      <family val="2"/>
    </font>
    <font>
      <sz val="10"/>
      <color indexed="8"/>
      <name val="Verdana"/>
      <family val="2"/>
    </font>
    <font>
      <sz val="11"/>
      <color indexed="8"/>
      <name val="Verdana"/>
      <family val="2"/>
    </font>
    <font>
      <b/>
      <sz val="11"/>
      <color indexed="8"/>
      <name val="Verdana"/>
      <family val="2"/>
    </font>
    <font>
      <sz val="11"/>
      <color indexed="8"/>
      <name val="Calibri"/>
      <family val="2"/>
    </font>
    <font>
      <sz val="7"/>
      <name val="Verdana"/>
      <family val="2"/>
    </font>
    <font>
      <vertAlign val="superscript"/>
      <sz val="11"/>
      <color indexed="8"/>
      <name val="Verdana"/>
      <family val="2"/>
    </font>
    <font>
      <sz val="7"/>
      <color indexed="8"/>
      <name val="Verdana"/>
      <family val="2"/>
    </font>
    <font>
      <sz val="11"/>
      <color indexed="8"/>
      <name val="맑은 고딕"/>
      <family val="2"/>
      <charset val="129"/>
    </font>
    <font>
      <sz val="11"/>
      <color indexed="8"/>
      <name val="돋움"/>
      <family val="2"/>
      <charset val="129"/>
    </font>
    <font>
      <sz val="10"/>
      <name val="돋움"/>
      <family val="2"/>
      <charset val="129"/>
    </font>
    <font>
      <sz val="10"/>
      <name val="Verdana"/>
      <family val="2"/>
    </font>
    <font>
      <sz val="11"/>
      <color indexed="8"/>
      <name val="BatangChe"/>
      <family val="3"/>
      <charset val="129"/>
    </font>
    <font>
      <sz val="11"/>
      <name val="BatangChe"/>
      <family val="3"/>
      <charset val="129"/>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Arial"/>
      <family val="2"/>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8626667073579"/>
      <name val="Verdana"/>
      <family val="2"/>
    </font>
    <font>
      <sz val="11"/>
      <color rgb="FF000000"/>
      <name val="Verdana"/>
      <family val="2"/>
    </font>
    <font>
      <sz val="11"/>
      <color rgb="FF000000"/>
      <name val="Calibri"/>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u/>
      <sz val="12"/>
      <color indexed="12"/>
      <name val="Cambria"/>
      <family val="1"/>
      <scheme val="major"/>
    </font>
    <font>
      <sz val="12"/>
      <name val="Cambria"/>
      <family val="1"/>
      <scheme val="major"/>
    </font>
    <font>
      <sz val="12"/>
      <color rgb="FF212121"/>
      <name val="Arial"/>
      <family val="2"/>
    </font>
    <font>
      <sz val="9"/>
      <color rgb="FFFF0000"/>
      <name val="Verdana"/>
      <family val="2"/>
    </font>
    <font>
      <sz val="11"/>
      <color rgb="FFFF0000"/>
      <name val="Verdana"/>
      <family val="2"/>
    </font>
    <font>
      <sz val="11"/>
      <name val="Verdana"/>
    </font>
    <font>
      <sz val="11"/>
      <name val="MS PGothic"/>
    </font>
    <font>
      <sz val="10"/>
      <name val="Verdana"/>
    </font>
    <font>
      <sz val="11"/>
      <name val="Calibri"/>
    </font>
    <font>
      <sz val="11"/>
      <color rgb="FF000000"/>
      <name val="Calibri"/>
    </font>
    <font>
      <sz val="11"/>
      <name val="Arial"/>
    </font>
    <font>
      <sz val="11"/>
      <color rgb="FF000000"/>
      <name val="Verdana"/>
    </font>
    <font>
      <sz val="7"/>
      <color rgb="FF000000"/>
      <name val="Verdana"/>
    </font>
    <font>
      <b/>
      <sz val="9"/>
      <color indexed="81"/>
      <name val="Tahoma"/>
      <charset val="1"/>
    </font>
    <font>
      <sz val="9"/>
      <color indexed="81"/>
      <name val="Tahoma"/>
      <charset val="1"/>
    </font>
    <font>
      <sz val="11"/>
      <name val="돋움"/>
      <family val="3"/>
      <charset val="129"/>
    </font>
    <font>
      <sz val="10"/>
      <name val="ＭＳ Ｐゴシック"/>
      <family val="3"/>
      <charset val="128"/>
    </font>
    <font>
      <sz val="11"/>
      <color theme="1"/>
      <name val="Verdana"/>
      <family val="2"/>
    </font>
    <font>
      <vertAlign val="superscript"/>
      <sz val="11"/>
      <name val="Verdana"/>
      <family val="2"/>
    </font>
    <font>
      <sz val="11"/>
      <color rgb="FF000000"/>
      <name val="Calibri1"/>
    </font>
    <font>
      <sz val="7"/>
      <color rgb="FF000000"/>
      <name val="Verdana"/>
      <family val="2"/>
    </font>
    <font>
      <sz val="10"/>
      <color rgb="FF000000"/>
      <name val="Verdana"/>
      <family val="2"/>
    </font>
    <font>
      <b/>
      <sz val="11"/>
      <color theme="1"/>
      <name val="Verdana"/>
      <family val="2"/>
    </font>
    <font>
      <sz val="11"/>
      <color rgb="FF000000"/>
      <name val="ＭＳ Ｐゴシック"/>
    </font>
    <font>
      <sz val="12"/>
      <name val="Cambria"/>
      <family val="3"/>
      <scheme val="major"/>
    </font>
  </fonts>
  <fills count="3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darkUp"/>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7" tint="0.59999389629810485"/>
        <bgColor indexed="64"/>
      </patternFill>
    </fill>
  </fills>
  <borders count="67">
    <border>
      <left/>
      <right/>
      <top/>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style="thin">
        <color auto="1"/>
      </top>
      <bottom style="thick">
        <color auto="1"/>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ck">
        <color auto="1"/>
      </left>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ck">
        <color auto="1"/>
      </right>
      <top/>
      <bottom/>
      <diagonal/>
    </border>
    <border>
      <left/>
      <right style="thick">
        <color auto="1"/>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92">
    <xf numFmtId="0" fontId="0" fillId="0" borderId="0"/>
    <xf numFmtId="0" fontId="69" fillId="5" borderId="0" applyNumberFormat="0" applyBorder="0" applyAlignment="0" applyProtection="0"/>
    <xf numFmtId="0" fontId="69" fillId="6" borderId="0" applyNumberFormat="0" applyBorder="0" applyAlignment="0" applyProtection="0"/>
    <xf numFmtId="0" fontId="69" fillId="7" borderId="0" applyNumberFormat="0" applyBorder="0" applyAlignment="0" applyProtection="0"/>
    <xf numFmtId="0" fontId="69" fillId="8"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2" borderId="0" applyNumberFormat="0" applyBorder="0" applyAlignment="0" applyProtection="0"/>
    <xf numFmtId="0" fontId="69" fillId="13"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1" fillId="29" borderId="0" applyNumberFormat="0" applyBorder="0" applyAlignment="0" applyProtection="0"/>
    <xf numFmtId="0" fontId="72" fillId="29" borderId="0" applyNumberFormat="0" applyBorder="0" applyAlignment="0" applyProtection="0"/>
    <xf numFmtId="0" fontId="73" fillId="30" borderId="56" applyNumberFormat="0" applyAlignment="0" applyProtection="0"/>
    <xf numFmtId="0" fontId="74" fillId="31" borderId="57"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6" fillId="0" borderId="0"/>
    <xf numFmtId="0" fontId="75" fillId="0" borderId="0" applyNumberFormat="0" applyFill="0" applyBorder="0" applyAlignment="0" applyProtection="0"/>
    <xf numFmtId="0" fontId="76" fillId="32" borderId="0" applyNumberFormat="0" applyBorder="0" applyAlignment="0" applyProtection="0"/>
    <xf numFmtId="0" fontId="77" fillId="0" borderId="58" applyNumberFormat="0" applyFill="0" applyAlignment="0" applyProtection="0"/>
    <xf numFmtId="0" fontId="78" fillId="0" borderId="59" applyNumberFormat="0" applyFill="0" applyAlignment="0" applyProtection="0"/>
    <xf numFmtId="0" fontId="79" fillId="0" borderId="60" applyNumberFormat="0" applyFill="0" applyAlignment="0" applyProtection="0"/>
    <xf numFmtId="0" fontId="79" fillId="0" borderId="0" applyNumberFormat="0" applyFill="0" applyBorder="0" applyAlignment="0" applyProtection="0"/>
    <xf numFmtId="0" fontId="7" fillId="0" borderId="0" applyNumberFormat="0" applyFill="0" applyBorder="0" applyAlignment="0" applyProtection="0">
      <alignment vertical="top"/>
      <protection locked="0"/>
    </xf>
    <xf numFmtId="164" fontId="80" fillId="0" borderId="0" applyNumberFormat="0" applyFill="0" applyBorder="0" applyAlignment="0" applyProtection="0"/>
    <xf numFmtId="0" fontId="81" fillId="0" borderId="0" applyNumberFormat="0" applyFill="0" applyBorder="0" applyAlignment="0" applyProtection="0"/>
    <xf numFmtId="164" fontId="80" fillId="0" borderId="0" applyNumberFormat="0" applyFill="0" applyBorder="0" applyAlignment="0" applyProtection="0">
      <alignment vertical="top"/>
      <protection locked="0"/>
    </xf>
    <xf numFmtId="164" fontId="80" fillId="0" borderId="0" applyNumberFormat="0" applyFill="0" applyBorder="0" applyAlignment="0" applyProtection="0">
      <alignment vertical="top"/>
      <protection locked="0"/>
    </xf>
    <xf numFmtId="0" fontId="82" fillId="0" borderId="0" applyNumberFormat="0" applyFill="0" applyBorder="0" applyAlignment="0" applyProtection="0"/>
    <xf numFmtId="0" fontId="7" fillId="0" borderId="0" applyNumberFormat="0" applyFill="0" applyBorder="0" applyAlignment="0" applyProtection="0">
      <alignment vertical="top"/>
      <protection locked="0"/>
    </xf>
    <xf numFmtId="164" fontId="80" fillId="0" borderId="0" applyNumberFormat="0" applyFill="0" applyBorder="0" applyAlignment="0" applyProtection="0">
      <alignment vertical="top"/>
      <protection locked="0"/>
    </xf>
    <xf numFmtId="0" fontId="83" fillId="33" borderId="56" applyNumberFormat="0" applyAlignment="0" applyProtection="0"/>
    <xf numFmtId="0" fontId="84" fillId="0" borderId="61" applyNumberFormat="0" applyFill="0" applyAlignment="0" applyProtection="0"/>
    <xf numFmtId="0" fontId="85" fillId="34" borderId="0" applyNumberFormat="0" applyBorder="0" applyAlignment="0" applyProtection="0"/>
    <xf numFmtId="164" fontId="86" fillId="0" borderId="0"/>
    <xf numFmtId="0" fontId="6" fillId="0" borderId="0"/>
    <xf numFmtId="0" fontId="6" fillId="0" borderId="0"/>
    <xf numFmtId="164" fontId="8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6" fillId="0" borderId="0"/>
    <xf numFmtId="0" fontId="86" fillId="0" borderId="0"/>
    <xf numFmtId="0" fontId="86" fillId="0" borderId="0"/>
    <xf numFmtId="164" fontId="86" fillId="0" borderId="0"/>
    <xf numFmtId="0" fontId="5" fillId="0" borderId="0"/>
    <xf numFmtId="164" fontId="6" fillId="0" borderId="0"/>
    <xf numFmtId="0" fontId="69" fillId="0" borderId="0"/>
    <xf numFmtId="0" fontId="69" fillId="0" borderId="0"/>
    <xf numFmtId="164" fontId="5" fillId="0" borderId="0"/>
    <xf numFmtId="0" fontId="69" fillId="0" borderId="0"/>
    <xf numFmtId="0" fontId="5" fillId="0" borderId="0"/>
    <xf numFmtId="0" fontId="69" fillId="0" borderId="0"/>
    <xf numFmtId="0" fontId="87" fillId="0" borderId="0">
      <alignment vertical="center"/>
    </xf>
    <xf numFmtId="164" fontId="86" fillId="0" borderId="0"/>
    <xf numFmtId="0" fontId="88" fillId="0" borderId="0"/>
    <xf numFmtId="0" fontId="69" fillId="0" borderId="0"/>
    <xf numFmtId="0" fontId="6" fillId="0" borderId="0"/>
    <xf numFmtId="0" fontId="88" fillId="0" borderId="0"/>
    <xf numFmtId="0" fontId="69" fillId="0" borderId="0"/>
    <xf numFmtId="0" fontId="69" fillId="0" borderId="0"/>
    <xf numFmtId="0" fontId="69" fillId="0" borderId="0"/>
    <xf numFmtId="0" fontId="69" fillId="0" borderId="0"/>
    <xf numFmtId="0" fontId="69" fillId="0" borderId="0"/>
    <xf numFmtId="0" fontId="6" fillId="0" borderId="0"/>
    <xf numFmtId="0" fontId="69" fillId="0" borderId="0"/>
    <xf numFmtId="0" fontId="6" fillId="0" borderId="0"/>
    <xf numFmtId="0" fontId="6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8" fillId="0" borderId="0"/>
    <xf numFmtId="0" fontId="88" fillId="0" borderId="0"/>
    <xf numFmtId="0" fontId="6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0" borderId="0"/>
    <xf numFmtId="0" fontId="69" fillId="0" borderId="0"/>
    <xf numFmtId="164" fontId="86" fillId="0" borderId="0"/>
    <xf numFmtId="164" fontId="86" fillId="0" borderId="0"/>
    <xf numFmtId="0" fontId="89" fillId="0" borderId="0"/>
    <xf numFmtId="0" fontId="66" fillId="0" borderId="0"/>
    <xf numFmtId="0" fontId="10" fillId="0" borderId="0"/>
    <xf numFmtId="0" fontId="69" fillId="35" borderId="62" applyNumberFormat="0" applyFont="0" applyAlignment="0" applyProtection="0"/>
    <xf numFmtId="0" fontId="90" fillId="30" borderId="63" applyNumberFormat="0" applyAlignment="0" applyProtection="0"/>
    <xf numFmtId="9" fontId="10" fillId="0" borderId="0" applyFont="0" applyFill="0" applyBorder="0" applyAlignment="0" applyProtection="0"/>
    <xf numFmtId="0" fontId="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86" fillId="0" borderId="0"/>
    <xf numFmtId="0" fontId="91" fillId="0" borderId="0" applyNumberFormat="0" applyFill="0" applyBorder="0" applyAlignment="0" applyProtection="0"/>
    <xf numFmtId="0" fontId="92" fillId="0" borderId="64" applyNumberFormat="0" applyFill="0" applyAlignment="0" applyProtection="0"/>
    <xf numFmtId="0" fontId="93" fillId="0" borderId="0" applyNumberFormat="0" applyFill="0" applyBorder="0" applyAlignment="0" applyProtection="0"/>
    <xf numFmtId="164" fontId="10" fillId="0" borderId="0"/>
    <xf numFmtId="0" fontId="6" fillId="0" borderId="0"/>
    <xf numFmtId="0" fontId="6" fillId="0" borderId="0"/>
    <xf numFmtId="0" fontId="6" fillId="0" borderId="0"/>
    <xf numFmtId="164" fontId="6" fillId="0" borderId="0"/>
  </cellStyleXfs>
  <cellXfs count="447">
    <xf numFmtId="0" fontId="0" fillId="0" borderId="0" xfId="0"/>
    <xf numFmtId="0" fontId="15" fillId="2" borderId="1" xfId="0" applyFont="1" applyFill="1" applyBorder="1" applyAlignment="1" applyProtection="1">
      <alignment horizontal="center" vertical="center"/>
    </xf>
    <xf numFmtId="0" fontId="25" fillId="2" borderId="2" xfId="570" applyFont="1" applyFill="1" applyBorder="1" applyAlignment="1">
      <alignment horizontal="center" vertical="top" wrapText="1"/>
    </xf>
    <xf numFmtId="0" fontId="0" fillId="2" borderId="0" xfId="0" applyFill="1"/>
    <xf numFmtId="0" fontId="11" fillId="2" borderId="0" xfId="0" applyFont="1" applyFill="1" applyBorder="1" applyAlignment="1">
      <alignment horizontal="center" vertical="center"/>
    </xf>
    <xf numFmtId="0" fontId="6" fillId="2" borderId="0" xfId="0" applyFont="1" applyFill="1" applyBorder="1"/>
    <xf numFmtId="0" fontId="9" fillId="2" borderId="0" xfId="0" applyFont="1" applyFill="1" applyBorder="1"/>
    <xf numFmtId="0" fontId="14" fillId="2" borderId="0" xfId="0" applyFont="1" applyFill="1" applyBorder="1" applyAlignment="1">
      <alignment horizontal="center" vertical="center" wrapText="1"/>
    </xf>
    <xf numFmtId="0" fontId="0" fillId="2" borderId="0" xfId="0" applyFont="1" applyFill="1" applyBorder="1"/>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2" borderId="5" xfId="0" applyFont="1" applyFill="1" applyBorder="1"/>
    <xf numFmtId="0" fontId="0" fillId="2" borderId="0" xfId="0" applyFill="1" applyProtection="1"/>
    <xf numFmtId="0" fontId="11" fillId="2" borderId="0" xfId="0" applyFont="1" applyFill="1" applyBorder="1" applyAlignment="1" applyProtection="1">
      <alignment vertical="center"/>
    </xf>
    <xf numFmtId="0" fontId="17" fillId="2" borderId="0" xfId="0" applyFont="1" applyFill="1" applyBorder="1" applyAlignment="1" applyProtection="1">
      <alignment horizontal="left"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center" vertical="center"/>
    </xf>
    <xf numFmtId="0" fontId="0" fillId="2" borderId="0" xfId="0" applyFill="1" applyAlignment="1" applyProtection="1">
      <alignment vertical="top"/>
    </xf>
    <xf numFmtId="0" fontId="9" fillId="2" borderId="0" xfId="0" applyFont="1" applyFill="1" applyBorder="1" applyProtection="1">
      <protection hidden="1"/>
    </xf>
    <xf numFmtId="0" fontId="11" fillId="2" borderId="0" xfId="0" applyFont="1" applyFill="1" applyBorder="1" applyAlignment="1" applyProtection="1">
      <alignment horizontal="center" vertical="top"/>
      <protection hidden="1"/>
    </xf>
    <xf numFmtId="0" fontId="11" fillId="2" borderId="0" xfId="0" applyFont="1" applyFill="1" applyBorder="1" applyAlignment="1" applyProtection="1">
      <alignment vertical="center"/>
      <protection hidden="1"/>
    </xf>
    <xf numFmtId="0" fontId="15" fillId="2" borderId="0" xfId="0" applyFont="1" applyFill="1" applyBorder="1" applyAlignment="1" applyProtection="1">
      <alignment horizontal="left" wrapText="1"/>
      <protection hidden="1"/>
    </xf>
    <xf numFmtId="0" fontId="0" fillId="0" borderId="0" xfId="0" applyProtection="1">
      <protection hidden="1"/>
    </xf>
    <xf numFmtId="0" fontId="6" fillId="2" borderId="0" xfId="0" applyFont="1" applyFill="1" applyProtection="1"/>
    <xf numFmtId="0" fontId="6" fillId="0" borderId="0" xfId="0" applyFont="1" applyProtection="1">
      <protection hidden="1"/>
    </xf>
    <xf numFmtId="0" fontId="0" fillId="0" borderId="0" xfId="0" applyAlignment="1" applyProtection="1">
      <alignment wrapText="1"/>
      <protection hidden="1"/>
    </xf>
    <xf numFmtId="0" fontId="0" fillId="2" borderId="0" xfId="0" applyFill="1" applyProtection="1">
      <protection hidden="1"/>
    </xf>
    <xf numFmtId="0" fontId="14" fillId="2" borderId="0" xfId="0" applyFont="1" applyFill="1" applyBorder="1" applyAlignment="1" applyProtection="1">
      <alignment horizontal="right" vertical="center"/>
      <protection hidden="1"/>
    </xf>
    <xf numFmtId="0" fontId="0" fillId="0" borderId="0" xfId="0" applyAlignment="1"/>
    <xf numFmtId="0" fontId="11" fillId="2" borderId="6"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hidden="1"/>
    </xf>
    <xf numFmtId="0" fontId="11" fillId="2" borderId="8" xfId="0" applyFont="1" applyFill="1" applyBorder="1" applyAlignment="1" applyProtection="1">
      <alignment vertical="center" wrapText="1"/>
      <protection hidden="1"/>
    </xf>
    <xf numFmtId="0" fontId="11" fillId="2" borderId="7" xfId="0" applyFont="1" applyFill="1" applyBorder="1" applyAlignment="1" applyProtection="1">
      <alignment vertical="center" wrapText="1"/>
      <protection locked="0" hidden="1"/>
    </xf>
    <xf numFmtId="0" fontId="0" fillId="2" borderId="0" xfId="0" applyFill="1" applyProtection="1">
      <protection locked="0" hidden="1"/>
    </xf>
    <xf numFmtId="0" fontId="0" fillId="2" borderId="7" xfId="0" applyFont="1" applyFill="1" applyBorder="1" applyAlignment="1">
      <alignment horizontal="center"/>
    </xf>
    <xf numFmtId="0" fontId="0" fillId="2" borderId="8" xfId="0" applyFont="1" applyFill="1" applyBorder="1" applyAlignment="1">
      <alignment horizontal="center"/>
    </xf>
    <xf numFmtId="0" fontId="0" fillId="2" borderId="0" xfId="0" applyFont="1" applyFill="1" applyBorder="1" applyAlignment="1"/>
    <xf numFmtId="0" fontId="25" fillId="2" borderId="9" xfId="570" applyFont="1" applyFill="1" applyBorder="1" applyAlignment="1">
      <alignment vertical="top" wrapText="1"/>
    </xf>
    <xf numFmtId="0" fontId="9" fillId="2" borderId="0" xfId="0" applyFont="1" applyFill="1" applyBorder="1" applyAlignment="1"/>
    <xf numFmtId="164" fontId="25" fillId="2" borderId="9" xfId="570" applyNumberFormat="1" applyFont="1" applyFill="1" applyBorder="1" applyAlignment="1">
      <alignment horizontal="center" vertical="top" wrapText="1"/>
    </xf>
    <xf numFmtId="0" fontId="11" fillId="2" borderId="0" xfId="0" applyFont="1" applyFill="1" applyBorder="1" applyAlignment="1">
      <alignment horizontal="left"/>
    </xf>
    <xf numFmtId="0" fontId="14" fillId="2" borderId="0" xfId="0" applyFont="1" applyFill="1" applyBorder="1" applyAlignment="1">
      <alignment horizontal="left"/>
    </xf>
    <xf numFmtId="0" fontId="38" fillId="2" borderId="10" xfId="570" applyFont="1" applyFill="1" applyBorder="1" applyAlignment="1">
      <alignment horizontal="center" vertical="center" wrapText="1"/>
    </xf>
    <xf numFmtId="0" fontId="38" fillId="2" borderId="11" xfId="570" applyFont="1" applyFill="1" applyBorder="1" applyAlignment="1">
      <alignment horizontal="center" vertical="center" wrapText="1"/>
    </xf>
    <xf numFmtId="0" fontId="0" fillId="2" borderId="10" xfId="0" applyFill="1" applyBorder="1" applyProtection="1"/>
    <xf numFmtId="0" fontId="0" fillId="0" borderId="0" xfId="0" applyFill="1" applyAlignment="1">
      <alignment vertical="top"/>
    </xf>
    <xf numFmtId="0" fontId="0" fillId="2" borderId="6" xfId="0" applyFill="1" applyBorder="1" applyAlignment="1" applyProtection="1">
      <alignment vertical="top" wrapText="1"/>
    </xf>
    <xf numFmtId="0" fontId="11" fillId="2" borderId="12" xfId="0" applyFont="1" applyFill="1" applyBorder="1" applyAlignment="1" applyProtection="1">
      <alignment vertical="center"/>
    </xf>
    <xf numFmtId="0" fontId="1" fillId="2" borderId="7" xfId="0" applyFont="1" applyFill="1" applyBorder="1" applyAlignment="1" applyProtection="1">
      <alignment vertical="center"/>
    </xf>
    <xf numFmtId="0" fontId="18" fillId="2" borderId="13" xfId="0" applyFont="1" applyFill="1" applyBorder="1" applyAlignment="1" applyProtection="1">
      <alignment horizontal="center" vertical="center"/>
      <protection locked="0" hidden="1"/>
    </xf>
    <xf numFmtId="0" fontId="11" fillId="2" borderId="14" xfId="0" applyFont="1" applyFill="1" applyBorder="1" applyAlignment="1" applyProtection="1">
      <alignment vertical="center"/>
    </xf>
    <xf numFmtId="0" fontId="1" fillId="2" borderId="15" xfId="0" applyFont="1" applyFill="1" applyBorder="1" applyAlignment="1" applyProtection="1">
      <alignment vertical="center"/>
    </xf>
    <xf numFmtId="0" fontId="14" fillId="2" borderId="13" xfId="0" applyFont="1" applyFill="1" applyBorder="1" applyAlignment="1" applyProtection="1">
      <alignment horizontal="right" vertical="center"/>
      <protection hidden="1"/>
    </xf>
    <xf numFmtId="0" fontId="11" fillId="2" borderId="6" xfId="0" applyFont="1" applyFill="1" applyBorder="1" applyAlignment="1" applyProtection="1">
      <alignment vertical="center"/>
    </xf>
    <xf numFmtId="0" fontId="11" fillId="2" borderId="16" xfId="0" applyFont="1" applyFill="1" applyBorder="1" applyAlignment="1" applyProtection="1">
      <alignment vertical="center"/>
    </xf>
    <xf numFmtId="0" fontId="1" fillId="2" borderId="17" xfId="0" applyFont="1" applyFill="1" applyBorder="1" applyAlignment="1" applyProtection="1">
      <alignment vertical="center"/>
    </xf>
    <xf numFmtId="0" fontId="14" fillId="2" borderId="18" xfId="0" applyFont="1" applyFill="1" applyBorder="1" applyAlignment="1" applyProtection="1">
      <alignment wrapText="1"/>
      <protection hidden="1"/>
    </xf>
    <xf numFmtId="0" fontId="0" fillId="3" borderId="10" xfId="0" applyFill="1" applyBorder="1" applyProtection="1"/>
    <xf numFmtId="0" fontId="14" fillId="2" borderId="19" xfId="0" applyFont="1" applyFill="1" applyBorder="1" applyAlignment="1" applyProtection="1">
      <alignment horizontal="right" vertical="center"/>
      <protection hidden="1"/>
    </xf>
    <xf numFmtId="0" fontId="31" fillId="2" borderId="0" xfId="0" applyFont="1" applyFill="1" applyBorder="1" applyAlignment="1" applyProtection="1">
      <alignment horizontal="right" vertical="center"/>
    </xf>
    <xf numFmtId="0" fontId="32" fillId="2" borderId="0" xfId="0" applyFont="1" applyFill="1" applyBorder="1" applyAlignment="1" applyProtection="1">
      <alignment vertical="center"/>
    </xf>
    <xf numFmtId="0" fontId="11" fillId="2" borderId="20" xfId="0" applyFont="1" applyFill="1" applyBorder="1" applyAlignment="1" applyProtection="1">
      <alignment vertical="center"/>
    </xf>
    <xf numFmtId="0" fontId="32" fillId="2" borderId="18" xfId="0" applyFont="1" applyFill="1" applyBorder="1" applyAlignment="1" applyProtection="1">
      <alignment vertical="center"/>
    </xf>
    <xf numFmtId="0" fontId="11" fillId="2" borderId="21" xfId="0" applyFont="1" applyFill="1" applyBorder="1" applyAlignment="1" applyProtection="1">
      <alignment vertical="center"/>
    </xf>
    <xf numFmtId="2" fontId="14" fillId="2" borderId="1" xfId="0" applyNumberFormat="1" applyFont="1" applyFill="1" applyBorder="1" applyAlignment="1" applyProtection="1">
      <alignment horizontal="left" wrapText="1"/>
      <protection hidden="1"/>
    </xf>
    <xf numFmtId="0" fontId="14" fillId="2" borderId="19" xfId="0" applyFont="1" applyFill="1" applyBorder="1" applyAlignment="1" applyProtection="1">
      <alignment horizontal="left"/>
      <protection hidden="1"/>
    </xf>
    <xf numFmtId="0" fontId="15" fillId="2" borderId="1" xfId="0" applyFont="1" applyFill="1" applyBorder="1" applyAlignment="1" applyProtection="1">
      <alignment horizontal="left" vertical="center"/>
    </xf>
    <xf numFmtId="0" fontId="1" fillId="2" borderId="22" xfId="0" applyFont="1" applyFill="1" applyBorder="1" applyAlignment="1" applyProtection="1">
      <alignment vertical="center"/>
    </xf>
    <xf numFmtId="0" fontId="15" fillId="2" borderId="13" xfId="0" applyFont="1" applyFill="1" applyBorder="1" applyAlignment="1" applyProtection="1">
      <alignment vertical="center" wrapText="1"/>
      <protection hidden="1"/>
    </xf>
    <xf numFmtId="0" fontId="15" fillId="2" borderId="12" xfId="0" applyFont="1" applyFill="1" applyBorder="1" applyAlignment="1" applyProtection="1">
      <alignment vertical="center"/>
    </xf>
    <xf numFmtId="0" fontId="15" fillId="2" borderId="1" xfId="0" applyFont="1" applyFill="1" applyBorder="1" applyAlignment="1" applyProtection="1">
      <alignment vertical="center" wrapText="1"/>
      <protection hidden="1"/>
    </xf>
    <xf numFmtId="2" fontId="16" fillId="2" borderId="1" xfId="0" applyNumberFormat="1" applyFont="1" applyFill="1" applyBorder="1" applyAlignment="1" applyProtection="1">
      <alignment horizontal="left" wrapText="1"/>
      <protection hidden="1"/>
    </xf>
    <xf numFmtId="0" fontId="15" fillId="2" borderId="1" xfId="0" applyFont="1" applyFill="1" applyBorder="1" applyAlignment="1" applyProtection="1">
      <alignment vertical="center"/>
    </xf>
    <xf numFmtId="0" fontId="15" fillId="2" borderId="1"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center" vertical="center"/>
    </xf>
    <xf numFmtId="0" fontId="11" fillId="2" borderId="1" xfId="0" applyFont="1" applyFill="1" applyBorder="1" applyAlignment="1" applyProtection="1">
      <alignment horizontal="left" vertical="center"/>
    </xf>
    <xf numFmtId="0" fontId="1" fillId="2" borderId="8" xfId="0" applyFont="1" applyFill="1" applyBorder="1" applyAlignment="1" applyProtection="1">
      <alignment vertical="center"/>
    </xf>
    <xf numFmtId="0" fontId="2" fillId="2" borderId="13" xfId="0" applyFont="1" applyFill="1" applyBorder="1" applyAlignment="1" applyProtection="1">
      <alignment horizontal="left" vertical="top" wrapText="1"/>
      <protection hidden="1"/>
    </xf>
    <xf numFmtId="0" fontId="9" fillId="0" borderId="0" xfId="589" applyFont="1" applyFill="1" applyAlignment="1" applyProtection="1"/>
    <xf numFmtId="0" fontId="6"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2" fillId="0" borderId="0" xfId="0" applyFont="1" applyAlignment="1" applyProtection="1">
      <alignment horizontal="center"/>
      <protection hidden="1"/>
    </xf>
    <xf numFmtId="0" fontId="26" fillId="0" borderId="0" xfId="0" applyFont="1" applyProtection="1">
      <protection hidden="1"/>
    </xf>
    <xf numFmtId="3" fontId="6" fillId="3" borderId="0" xfId="0" applyNumberFormat="1" applyFont="1" applyFill="1" applyAlignment="1" applyProtection="1">
      <protection hidden="1"/>
    </xf>
    <xf numFmtId="0" fontId="6" fillId="3" borderId="0" xfId="0" applyFont="1" applyFill="1" applyProtection="1">
      <protection hidden="1"/>
    </xf>
    <xf numFmtId="0" fontId="6" fillId="0" borderId="0" xfId="0" applyFont="1" applyFill="1" applyProtection="1">
      <protection hidden="1"/>
    </xf>
    <xf numFmtId="0" fontId="6" fillId="0" borderId="0" xfId="0" applyFont="1" applyAlignment="1" applyProtection="1">
      <alignment wrapText="1"/>
      <protection hidden="1"/>
    </xf>
    <xf numFmtId="0" fontId="14" fillId="2" borderId="18" xfId="0" applyFont="1" applyFill="1" applyBorder="1" applyAlignment="1" applyProtection="1">
      <alignment horizontal="center" wrapText="1"/>
      <protection hidden="1"/>
    </xf>
    <xf numFmtId="0" fontId="14" fillId="2" borderId="20" xfId="0" applyFont="1" applyFill="1" applyBorder="1" applyAlignment="1" applyProtection="1">
      <alignment horizontal="right" vertical="center"/>
      <protection hidden="1"/>
    </xf>
    <xf numFmtId="0" fontId="0" fillId="2" borderId="6" xfId="0" applyFill="1" applyBorder="1" applyAlignment="1"/>
    <xf numFmtId="0" fontId="0" fillId="2" borderId="23" xfId="0" applyFill="1" applyBorder="1" applyAlignment="1"/>
    <xf numFmtId="0" fontId="11" fillId="2" borderId="24" xfId="0" applyFont="1" applyFill="1" applyBorder="1" applyAlignment="1" applyProtection="1">
      <alignment vertical="center"/>
      <protection hidden="1"/>
    </xf>
    <xf numFmtId="0" fontId="11" fillId="2" borderId="12" xfId="0" applyFont="1" applyFill="1" applyBorder="1" applyAlignment="1" applyProtection="1">
      <alignment vertical="center"/>
      <protection hidden="1"/>
    </xf>
    <xf numFmtId="0" fontId="11" fillId="2" borderId="25" xfId="0" applyFont="1" applyFill="1" applyBorder="1" applyAlignment="1" applyProtection="1">
      <alignment vertical="center"/>
      <protection hidden="1"/>
    </xf>
    <xf numFmtId="0" fontId="14" fillId="2" borderId="0" xfId="0" applyFont="1" applyFill="1" applyBorder="1" applyAlignment="1" applyProtection="1">
      <alignment wrapText="1"/>
      <protection hidden="1"/>
    </xf>
    <xf numFmtId="0" fontId="11" fillId="2" borderId="0" xfId="0" applyFont="1" applyFill="1" applyBorder="1" applyAlignment="1" applyProtection="1">
      <alignment horizontal="left" vertical="center"/>
      <protection hidden="1"/>
    </xf>
    <xf numFmtId="2" fontId="14" fillId="2" borderId="19" xfId="0" applyNumberFormat="1" applyFont="1" applyFill="1" applyBorder="1" applyAlignment="1" applyProtection="1">
      <alignment horizontal="left" vertical="center" wrapText="1"/>
      <protection hidden="1"/>
    </xf>
    <xf numFmtId="0" fontId="15" fillId="2" borderId="1" xfId="0" applyFont="1" applyFill="1" applyBorder="1" applyAlignment="1" applyProtection="1">
      <alignment horizontal="left" vertical="center"/>
      <protection hidden="1"/>
    </xf>
    <xf numFmtId="0" fontId="17" fillId="2" borderId="18" xfId="0" applyFont="1" applyFill="1" applyBorder="1" applyAlignment="1" applyProtection="1">
      <alignment horizontal="left" vertical="center" wrapText="1"/>
      <protection hidden="1"/>
    </xf>
    <xf numFmtId="0" fontId="31" fillId="2" borderId="0" xfId="0" applyFont="1" applyFill="1" applyBorder="1" applyAlignment="1" applyProtection="1">
      <alignment horizontal="right" vertical="center"/>
      <protection hidden="1"/>
    </xf>
    <xf numFmtId="0" fontId="15" fillId="2" borderId="19" xfId="0" applyFont="1" applyFill="1" applyBorder="1" applyAlignment="1" applyProtection="1">
      <alignment horizontal="center" vertical="center"/>
      <protection hidden="1"/>
    </xf>
    <xf numFmtId="0" fontId="15" fillId="2" borderId="19" xfId="0" applyFont="1" applyFill="1" applyBorder="1" applyAlignment="1" applyProtection="1">
      <alignment horizontal="left" vertical="center"/>
      <protection hidden="1"/>
    </xf>
    <xf numFmtId="0" fontId="15" fillId="2"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left" vertical="center"/>
      <protection hidden="1"/>
    </xf>
    <xf numFmtId="0" fontId="0" fillId="0" borderId="10" xfId="0" applyBorder="1" applyAlignment="1" applyProtection="1">
      <alignment horizontal="left" vertical="center" wrapText="1"/>
      <protection hidden="1"/>
    </xf>
    <xf numFmtId="0" fontId="0" fillId="0" borderId="10" xfId="0" applyBorder="1" applyAlignment="1" applyProtection="1">
      <alignment horizontal="left" vertical="center"/>
      <protection hidden="1"/>
    </xf>
    <xf numFmtId="165" fontId="0" fillId="0" borderId="10" xfId="0" applyNumberFormat="1" applyBorder="1" applyAlignment="1" applyProtection="1">
      <alignment horizontal="left" vertical="center" wrapText="1"/>
      <protection hidden="1"/>
    </xf>
    <xf numFmtId="0" fontId="0" fillId="1" borderId="10" xfId="0" applyFill="1" applyBorder="1" applyAlignment="1" applyProtection="1">
      <alignment horizontal="left" vertical="center" wrapText="1"/>
      <protection hidden="1"/>
    </xf>
    <xf numFmtId="1" fontId="6" fillId="0" borderId="0" xfId="0" applyNumberFormat="1" applyFont="1" applyProtection="1">
      <protection hidden="1"/>
    </xf>
    <xf numFmtId="1" fontId="6" fillId="3" borderId="0" xfId="0" applyNumberFormat="1" applyFont="1" applyFill="1" applyProtection="1">
      <protection hidden="1"/>
    </xf>
    <xf numFmtId="0" fontId="7" fillId="0" borderId="10" xfId="487" applyBorder="1" applyAlignment="1" applyProtection="1">
      <alignment vertical="center" wrapText="1"/>
      <protection hidden="1"/>
    </xf>
    <xf numFmtId="0" fontId="0" fillId="1" borderId="10" xfId="0" applyFill="1" applyBorder="1" applyAlignment="1" applyProtection="1">
      <alignment vertical="center" wrapText="1"/>
      <protection hidden="1"/>
    </xf>
    <xf numFmtId="0" fontId="7" fillId="0" borderId="10" xfId="487" applyFill="1" applyBorder="1" applyAlignment="1" applyProtection="1">
      <alignment vertical="center" wrapText="1"/>
      <protection hidden="1"/>
    </xf>
    <xf numFmtId="0" fontId="7" fillId="0" borderId="10" xfId="487" applyBorder="1" applyAlignment="1" applyProtection="1">
      <alignment vertical="center" wrapText="1"/>
    </xf>
    <xf numFmtId="0" fontId="15" fillId="2" borderId="13" xfId="0" applyFont="1" applyFill="1" applyBorder="1" applyAlignment="1" applyProtection="1">
      <alignment horizontal="left" vertical="center" wrapText="1"/>
      <protection locked="0"/>
    </xf>
    <xf numFmtId="0" fontId="36" fillId="0" borderId="0" xfId="0" applyFont="1" applyFill="1" applyBorder="1" applyAlignment="1" applyProtection="1">
      <alignment vertical="center" wrapText="1"/>
      <protection hidden="1"/>
    </xf>
    <xf numFmtId="0" fontId="0" fillId="0" borderId="0" xfId="0" applyFill="1"/>
    <xf numFmtId="0" fontId="3" fillId="0" borderId="0" xfId="0" applyFont="1" applyAlignment="1">
      <alignment wrapText="1"/>
    </xf>
    <xf numFmtId="0" fontId="3" fillId="0" borderId="0" xfId="0" applyFont="1"/>
    <xf numFmtId="0" fontId="0" fillId="0" borderId="0" xfId="0" applyFill="1" applyProtection="1">
      <protection hidden="1"/>
    </xf>
    <xf numFmtId="49" fontId="0" fillId="0" borderId="0" xfId="0" applyNumberFormat="1" applyFill="1" applyProtection="1">
      <protection hidden="1"/>
    </xf>
    <xf numFmtId="0" fontId="37" fillId="0" borderId="0" xfId="0" applyFont="1" applyFill="1" applyProtection="1">
      <protection hidden="1"/>
    </xf>
    <xf numFmtId="0" fontId="6" fillId="0" borderId="0" xfId="0" applyFont="1" applyFill="1" applyBorder="1"/>
    <xf numFmtId="0" fontId="0" fillId="0" borderId="0" xfId="0" applyFont="1" applyFill="1" applyBorder="1"/>
    <xf numFmtId="0" fontId="2" fillId="0" borderId="26" xfId="0" applyNumberFormat="1" applyFont="1" applyFill="1" applyBorder="1" applyAlignment="1" applyProtection="1">
      <alignment vertical="center" wrapText="1"/>
      <protection hidden="1"/>
    </xf>
    <xf numFmtId="0" fontId="22" fillId="0" borderId="26" xfId="487" applyFont="1" applyBorder="1" applyAlignment="1" applyProtection="1">
      <alignment horizontal="center"/>
      <protection hidden="1"/>
    </xf>
    <xf numFmtId="0" fontId="2" fillId="0" borderId="27" xfId="0" applyNumberFormat="1" applyFont="1" applyFill="1" applyBorder="1" applyAlignment="1" applyProtection="1">
      <alignment vertical="center" wrapText="1"/>
      <protection hidden="1"/>
    </xf>
    <xf numFmtId="0" fontId="34" fillId="0" borderId="26" xfId="0" applyNumberFormat="1" applyFont="1" applyFill="1" applyBorder="1" applyAlignment="1" applyProtection="1">
      <alignment vertical="center" wrapText="1"/>
      <protection hidden="1"/>
    </xf>
    <xf numFmtId="0" fontId="3" fillId="4" borderId="26" xfId="0" applyFont="1" applyFill="1" applyBorder="1" applyAlignment="1" applyProtection="1">
      <alignment wrapText="1"/>
      <protection hidden="1"/>
    </xf>
    <xf numFmtId="0" fontId="3" fillId="4" borderId="26" xfId="0" applyFont="1" applyFill="1" applyBorder="1" applyAlignment="1" applyProtection="1">
      <protection hidden="1"/>
    </xf>
    <xf numFmtId="0" fontId="3" fillId="0" borderId="0" xfId="0" applyFont="1" applyFill="1"/>
    <xf numFmtId="0" fontId="3" fillId="0" borderId="0" xfId="0" applyFont="1" applyFill="1" applyAlignment="1">
      <alignment wrapText="1"/>
    </xf>
    <xf numFmtId="0" fontId="3" fillId="0" borderId="0" xfId="0" applyFont="1" applyFill="1" applyProtection="1"/>
    <xf numFmtId="0" fontId="0" fillId="0" borderId="0" xfId="0" applyFill="1" applyProtection="1"/>
    <xf numFmtId="0" fontId="0" fillId="0" borderId="0" xfId="0" applyFill="1" applyAlignment="1" applyProtection="1"/>
    <xf numFmtId="0" fontId="6" fillId="0" borderId="0" xfId="0" applyFont="1" applyFill="1" applyProtection="1"/>
    <xf numFmtId="0" fontId="6" fillId="0" borderId="0" xfId="0" applyFont="1" applyFill="1" applyAlignment="1" applyProtection="1">
      <alignment wrapText="1"/>
    </xf>
    <xf numFmtId="0" fontId="0" fillId="0" borderId="0" xfId="0" applyFill="1" applyAlignment="1" applyProtection="1">
      <alignment vertical="top"/>
    </xf>
    <xf numFmtId="0" fontId="30" fillId="0" borderId="0" xfId="0" applyFont="1" applyFill="1" applyAlignment="1" applyProtection="1">
      <alignment horizontal="center" wrapText="1"/>
    </xf>
    <xf numFmtId="0" fontId="3" fillId="0" borderId="6" xfId="0" applyFont="1" applyFill="1" applyBorder="1" applyAlignment="1" applyProtection="1">
      <alignment wrapText="1"/>
    </xf>
    <xf numFmtId="0" fontId="0" fillId="0" borderId="0" xfId="0" applyFill="1" applyAlignment="1" applyProtection="1">
      <alignment vertical="top" wrapText="1"/>
    </xf>
    <xf numFmtId="0" fontId="3" fillId="0" borderId="6" xfId="0" applyFont="1" applyFill="1" applyBorder="1" applyAlignment="1" applyProtection="1">
      <alignment vertical="top" wrapText="1"/>
    </xf>
    <xf numFmtId="0" fontId="3" fillId="0" borderId="0" xfId="0" applyFont="1" applyFill="1" applyAlignment="1" applyProtection="1">
      <alignment wrapText="1"/>
    </xf>
    <xf numFmtId="0" fontId="2" fillId="0" borderId="0" xfId="0" applyFont="1" applyFill="1" applyAlignment="1" applyProtection="1">
      <alignment wrapText="1"/>
    </xf>
    <xf numFmtId="0" fontId="3" fillId="0" borderId="0" xfId="0" applyFont="1" applyFill="1" applyAlignment="1" applyProtection="1">
      <alignment horizontal="center" wrapText="1"/>
    </xf>
    <xf numFmtId="0" fontId="30" fillId="0" borderId="6" xfId="0" applyFont="1" applyFill="1" applyBorder="1" applyAlignment="1" applyProtection="1">
      <alignment wrapText="1"/>
    </xf>
    <xf numFmtId="0" fontId="33" fillId="0" borderId="0" xfId="0" applyFont="1" applyFill="1" applyBorder="1" applyAlignment="1" applyProtection="1">
      <alignment horizontal="right" wrapText="1"/>
    </xf>
    <xf numFmtId="0" fontId="0" fillId="3" borderId="10" xfId="0" applyFill="1" applyBorder="1"/>
    <xf numFmtId="0" fontId="35" fillId="2" borderId="5"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1" fillId="2" borderId="0" xfId="0" applyFont="1" applyFill="1" applyBorder="1" applyAlignment="1" applyProtection="1">
      <alignment horizontal="center" vertical="center" wrapText="1"/>
      <protection hidden="1"/>
    </xf>
    <xf numFmtId="49" fontId="15" fillId="2" borderId="28" xfId="0" applyNumberFormat="1" applyFont="1" applyFill="1" applyBorder="1" applyAlignment="1" applyProtection="1">
      <alignment horizontal="left" vertical="center" wrapText="1"/>
      <protection locked="0"/>
    </xf>
    <xf numFmtId="1" fontId="6" fillId="0" borderId="0" xfId="0" applyNumberFormat="1" applyFont="1" applyFill="1" applyProtection="1">
      <protection hidden="1"/>
    </xf>
    <xf numFmtId="0" fontId="7" fillId="0" borderId="0" xfId="487" applyFill="1" applyAlignment="1" applyProtection="1">
      <alignment horizontal="center"/>
      <protection hidden="1"/>
    </xf>
    <xf numFmtId="0" fontId="42" fillId="2" borderId="24" xfId="487" applyFont="1" applyFill="1" applyBorder="1" applyAlignment="1" applyProtection="1">
      <alignment horizontal="left" vertical="center"/>
      <protection hidden="1"/>
    </xf>
    <xf numFmtId="0" fontId="43" fillId="2" borderId="0" xfId="487" applyFont="1" applyFill="1" applyAlignment="1" applyProtection="1">
      <alignment vertical="center"/>
    </xf>
    <xf numFmtId="0" fontId="43" fillId="2" borderId="0" xfId="487" applyFont="1" applyFill="1" applyBorder="1" applyAlignment="1" applyProtection="1">
      <alignment horizontal="center" vertical="center"/>
      <protection hidden="1"/>
    </xf>
    <xf numFmtId="0" fontId="44" fillId="0" borderId="18" xfId="487" applyFont="1" applyFill="1" applyBorder="1" applyAlignment="1" applyProtection="1">
      <alignment horizontal="center"/>
      <protection hidden="1"/>
    </xf>
    <xf numFmtId="0" fontId="46" fillId="2" borderId="29" xfId="0" applyFont="1" applyFill="1" applyBorder="1" applyAlignment="1" applyProtection="1">
      <alignment horizontal="center" vertical="center" wrapText="1"/>
      <protection hidden="1"/>
    </xf>
    <xf numFmtId="0" fontId="46" fillId="2" borderId="0" xfId="0" applyFont="1" applyFill="1" applyBorder="1" applyAlignment="1" applyProtection="1">
      <alignment horizontal="center" vertical="center" wrapText="1"/>
      <protection hidden="1"/>
    </xf>
    <xf numFmtId="0" fontId="11" fillId="2" borderId="30" xfId="0" applyFont="1" applyFill="1" applyBorder="1" applyAlignment="1" applyProtection="1">
      <alignment vertical="center" wrapText="1"/>
      <protection locked="0"/>
    </xf>
    <xf numFmtId="0" fontId="11" fillId="2" borderId="31" xfId="0" applyFont="1" applyFill="1" applyBorder="1" applyAlignment="1" applyProtection="1">
      <alignment vertical="center" wrapText="1"/>
      <protection locked="0"/>
    </xf>
    <xf numFmtId="0" fontId="11" fillId="2" borderId="23" xfId="0" applyFont="1" applyFill="1" applyBorder="1" applyAlignment="1" applyProtection="1">
      <alignment vertical="center" wrapText="1"/>
      <protection locked="0"/>
    </xf>
    <xf numFmtId="0" fontId="14" fillId="2" borderId="6" xfId="0" applyFont="1" applyFill="1" applyBorder="1" applyAlignment="1" applyProtection="1">
      <alignment horizontal="center" wrapText="1"/>
      <protection locked="0"/>
    </xf>
    <xf numFmtId="0" fontId="14" fillId="2" borderId="18" xfId="0" applyFont="1" applyFill="1" applyBorder="1" applyAlignment="1" applyProtection="1">
      <alignment horizontal="left" vertical="center" wrapText="1"/>
      <protection hidden="1"/>
    </xf>
    <xf numFmtId="0" fontId="14" fillId="2" borderId="32" xfId="0" applyFont="1" applyFill="1" applyBorder="1" applyAlignment="1" applyProtection="1">
      <alignment horizontal="center" wrapText="1"/>
      <protection hidden="1"/>
    </xf>
    <xf numFmtId="0" fontId="11" fillId="2" borderId="29" xfId="0" applyFont="1" applyFill="1" applyBorder="1" applyAlignment="1" applyProtection="1">
      <alignment vertical="center"/>
      <protection hidden="1"/>
    </xf>
    <xf numFmtId="0" fontId="54" fillId="2" borderId="6" xfId="0" applyFont="1" applyFill="1" applyBorder="1" applyAlignment="1" applyProtection="1">
      <alignment vertical="top" wrapText="1"/>
    </xf>
    <xf numFmtId="0" fontId="18" fillId="2" borderId="20" xfId="0" applyFont="1" applyFill="1" applyBorder="1" applyAlignment="1" applyProtection="1">
      <alignment horizontal="right" wrapText="1"/>
      <protection hidden="1"/>
    </xf>
    <xf numFmtId="0" fontId="12" fillId="2" borderId="33" xfId="0" applyFont="1" applyFill="1" applyBorder="1" applyAlignment="1" applyProtection="1">
      <alignment vertical="center" wrapText="1"/>
    </xf>
    <xf numFmtId="0" fontId="2" fillId="2" borderId="13" xfId="0" applyFont="1" applyFill="1" applyBorder="1" applyAlignment="1" applyProtection="1">
      <alignment horizontal="left" wrapText="1"/>
      <protection hidden="1"/>
    </xf>
    <xf numFmtId="0" fontId="53" fillId="0" borderId="0" xfId="0" applyFont="1" applyFill="1" applyBorder="1" applyAlignment="1" applyProtection="1">
      <alignment horizontal="right" wrapText="1"/>
      <protection hidden="1"/>
    </xf>
    <xf numFmtId="0" fontId="2" fillId="0" borderId="34" xfId="0" applyFont="1" applyFill="1" applyBorder="1" applyAlignment="1" applyProtection="1">
      <alignment horizontal="center"/>
      <protection hidden="1"/>
    </xf>
    <xf numFmtId="0" fontId="39" fillId="0" borderId="0" xfId="0" applyFont="1" applyProtection="1">
      <protection hidden="1"/>
    </xf>
    <xf numFmtId="2" fontId="25" fillId="2" borderId="2" xfId="570" applyNumberFormat="1" applyFont="1" applyFill="1" applyBorder="1" applyAlignment="1">
      <alignment horizontal="center" vertical="top" wrapText="1"/>
    </xf>
    <xf numFmtId="0" fontId="25" fillId="2" borderId="9" xfId="570" applyFont="1" applyFill="1" applyBorder="1" applyAlignment="1">
      <alignment horizontal="center" vertical="top" wrapText="1"/>
    </xf>
    <xf numFmtId="0" fontId="55" fillId="0" borderId="0" xfId="0" applyFont="1" applyFill="1" applyAlignment="1">
      <alignment vertical="top" wrapText="1"/>
    </xf>
    <xf numFmtId="0" fontId="0" fillId="0" borderId="0" xfId="0" applyFont="1" applyFill="1" applyAlignment="1">
      <alignment vertical="top" wrapText="1"/>
    </xf>
    <xf numFmtId="0" fontId="51" fillId="0" borderId="0" xfId="0" applyFont="1" applyFill="1" applyAlignment="1">
      <alignment vertical="top" wrapText="1"/>
    </xf>
    <xf numFmtId="0" fontId="51" fillId="0" borderId="0" xfId="527" applyFont="1" applyFill="1" applyAlignment="1">
      <alignment vertical="top" wrapText="1"/>
    </xf>
    <xf numFmtId="0" fontId="14" fillId="2" borderId="0" xfId="0" applyFont="1" applyFill="1" applyBorder="1" applyAlignment="1" applyProtection="1">
      <alignment horizontal="center" vertical="center" wrapText="1"/>
      <protection hidden="1"/>
    </xf>
    <xf numFmtId="0" fontId="14" fillId="2" borderId="32" xfId="0" applyFont="1" applyFill="1" applyBorder="1" applyAlignment="1" applyProtection="1">
      <alignment horizontal="center" vertical="center" wrapText="1"/>
      <protection hidden="1"/>
    </xf>
    <xf numFmtId="0" fontId="14" fillId="2" borderId="35" xfId="0" applyFont="1" applyFill="1" applyBorder="1" applyAlignment="1" applyProtection="1">
      <alignment horizontal="center" vertical="center" wrapText="1"/>
      <protection hidden="1"/>
    </xf>
    <xf numFmtId="0" fontId="2" fillId="0" borderId="26" xfId="0" applyNumberFormat="1" applyFont="1" applyFill="1" applyBorder="1" applyAlignment="1" applyProtection="1">
      <alignment vertical="top" wrapText="1"/>
      <protection hidden="1"/>
    </xf>
    <xf numFmtId="0" fontId="0" fillId="0" borderId="0" xfId="0" applyFill="1" applyAlignment="1" applyProtection="1">
      <alignment wrapText="1"/>
    </xf>
    <xf numFmtId="0" fontId="4" fillId="2" borderId="36" xfId="0" applyFont="1" applyFill="1" applyBorder="1" applyAlignment="1" applyProtection="1">
      <alignment horizontal="center" wrapText="1"/>
    </xf>
    <xf numFmtId="0" fontId="0" fillId="0" borderId="0" xfId="0" applyAlignment="1" applyProtection="1">
      <protection hidden="1"/>
    </xf>
    <xf numFmtId="0" fontId="50" fillId="0" borderId="0" xfId="0" applyFont="1" applyAlignment="1"/>
    <xf numFmtId="0" fontId="0" fillId="36" borderId="0" xfId="0" applyFill="1" applyProtection="1">
      <protection hidden="1"/>
    </xf>
    <xf numFmtId="0" fontId="25" fillId="0" borderId="10" xfId="0" applyFont="1" applyBorder="1" applyAlignment="1">
      <alignment vertical="top" wrapText="1"/>
    </xf>
    <xf numFmtId="166" fontId="25" fillId="2" borderId="2" xfId="570" applyNumberFormat="1" applyFont="1" applyFill="1" applyBorder="1" applyAlignment="1">
      <alignment horizontal="center" vertical="top" wrapText="1"/>
    </xf>
    <xf numFmtId="1" fontId="41" fillId="0" borderId="0" xfId="0" applyNumberFormat="1" applyFont="1" applyFill="1" applyAlignment="1" applyProtection="1">
      <alignment horizontal="center" vertical="center" wrapText="1"/>
      <protection hidden="1"/>
    </xf>
    <xf numFmtId="0" fontId="39" fillId="0" borderId="0" xfId="0" applyFont="1" applyFill="1" applyAlignment="1" applyProtection="1">
      <alignment horizontal="center" vertical="center" wrapText="1"/>
      <protection hidden="1"/>
    </xf>
    <xf numFmtId="0" fontId="0" fillId="0" borderId="37" xfId="0" applyFill="1" applyBorder="1"/>
    <xf numFmtId="0" fontId="94" fillId="37" borderId="0" xfId="0" applyFont="1" applyFill="1" applyProtection="1">
      <protection hidden="1"/>
    </xf>
    <xf numFmtId="0" fontId="0" fillId="0" borderId="0" xfId="0" applyFont="1" applyFill="1" applyAlignment="1">
      <alignment vertical="top"/>
    </xf>
    <xf numFmtId="0" fontId="55" fillId="0" borderId="0" xfId="0" applyFont="1" applyFill="1" applyBorder="1" applyAlignment="1">
      <alignment vertical="top" wrapText="1"/>
    </xf>
    <xf numFmtId="0" fontId="2" fillId="36" borderId="26" xfId="0" applyNumberFormat="1" applyFont="1" applyFill="1" applyBorder="1" applyAlignment="1" applyProtection="1">
      <alignment vertical="center" wrapText="1"/>
      <protection hidden="1"/>
    </xf>
    <xf numFmtId="0" fontId="11" fillId="2" borderId="38" xfId="0" applyFont="1" applyFill="1" applyBorder="1" applyAlignment="1" applyProtection="1">
      <alignment horizontal="center" vertical="center" wrapText="1"/>
      <protection hidden="1"/>
    </xf>
    <xf numFmtId="0" fontId="11" fillId="2" borderId="39" xfId="0" applyFont="1" applyFill="1" applyBorder="1" applyAlignment="1" applyProtection="1">
      <alignment horizontal="center" vertical="center" wrapText="1"/>
      <protection hidden="1"/>
    </xf>
    <xf numFmtId="0" fontId="0" fillId="2" borderId="40" xfId="0" applyFill="1" applyBorder="1" applyAlignment="1" applyProtection="1">
      <alignment wrapText="1"/>
      <protection hidden="1"/>
    </xf>
    <xf numFmtId="0" fontId="0" fillId="0" borderId="0" xfId="0" applyFill="1" applyAlignment="1" applyProtection="1">
      <alignment wrapText="1"/>
      <protection hidden="1"/>
    </xf>
    <xf numFmtId="0" fontId="6" fillId="0" borderId="0" xfId="0" applyFont="1" applyFill="1" applyAlignment="1" applyProtection="1">
      <alignment wrapText="1"/>
      <protection hidden="1"/>
    </xf>
    <xf numFmtId="0" fontId="0" fillId="3" borderId="0" xfId="0" applyFill="1" applyAlignment="1" applyProtection="1">
      <alignment wrapText="1"/>
      <protection hidden="1"/>
    </xf>
    <xf numFmtId="0" fontId="6" fillId="0" borderId="0" xfId="0" applyFont="1" applyFill="1" applyAlignment="1" applyProtection="1">
      <alignment horizontal="center" vertical="center" wrapText="1"/>
      <protection hidden="1"/>
    </xf>
    <xf numFmtId="0" fontId="0" fillId="2" borderId="41" xfId="0" applyFill="1" applyBorder="1" applyAlignment="1" applyProtection="1">
      <alignment wrapText="1"/>
    </xf>
    <xf numFmtId="2" fontId="25" fillId="2" borderId="10" xfId="570" applyNumberFormat="1" applyFont="1" applyFill="1" applyBorder="1" applyAlignment="1">
      <alignment horizontal="center" vertical="top" wrapText="1"/>
    </xf>
    <xf numFmtId="164" fontId="25" fillId="2" borderId="10" xfId="570" applyNumberFormat="1" applyFont="1" applyFill="1" applyBorder="1" applyAlignment="1">
      <alignment horizontal="center" vertical="top" wrapText="1"/>
    </xf>
    <xf numFmtId="0" fontId="95" fillId="36" borderId="10" xfId="0" applyFont="1" applyFill="1" applyBorder="1" applyAlignment="1" applyProtection="1">
      <alignment horizontal="left" vertical="center" wrapText="1"/>
      <protection hidden="1"/>
    </xf>
    <xf numFmtId="0" fontId="0" fillId="0" borderId="0" xfId="0" applyFill="1" applyAlignment="1">
      <alignment vertical="top" wrapText="1"/>
    </xf>
    <xf numFmtId="0" fontId="56" fillId="0" borderId="0" xfId="0" applyFont="1" applyFill="1" applyAlignment="1">
      <alignment vertical="top" wrapText="1"/>
    </xf>
    <xf numFmtId="0" fontId="57" fillId="0" borderId="0" xfId="0" applyFont="1" applyFill="1" applyAlignment="1">
      <alignment vertical="top" wrapText="1"/>
    </xf>
    <xf numFmtId="0" fontId="25" fillId="2" borderId="9" xfId="570" applyFont="1" applyFill="1" applyBorder="1" applyAlignment="1">
      <alignment vertical="center" wrapText="1"/>
    </xf>
    <xf numFmtId="0" fontId="25" fillId="2" borderId="42" xfId="570" applyFont="1" applyFill="1" applyBorder="1" applyAlignment="1">
      <alignment vertical="top" wrapText="1"/>
    </xf>
    <xf numFmtId="0" fontId="25" fillId="2" borderId="43" xfId="570" applyFont="1" applyFill="1" applyBorder="1" applyAlignment="1">
      <alignment vertical="top" wrapText="1"/>
    </xf>
    <xf numFmtId="0" fontId="4" fillId="0" borderId="2" xfId="0" applyFont="1" applyFill="1" applyBorder="1" applyAlignment="1" applyProtection="1">
      <alignment wrapText="1"/>
    </xf>
    <xf numFmtId="0" fontId="25" fillId="2" borderId="9" xfId="570" applyFont="1" applyFill="1" applyBorder="1" applyAlignment="1">
      <alignment horizontal="left" vertical="top" wrapText="1"/>
    </xf>
    <xf numFmtId="0" fontId="4" fillId="0" borderId="9" xfId="0" applyFont="1" applyFill="1" applyBorder="1" applyAlignment="1" applyProtection="1">
      <alignment vertical="top" wrapText="1"/>
    </xf>
    <xf numFmtId="0" fontId="25" fillId="2" borderId="10" xfId="570" applyFont="1" applyFill="1" applyBorder="1" applyAlignment="1">
      <alignment vertical="top" wrapText="1"/>
    </xf>
    <xf numFmtId="0" fontId="48" fillId="2" borderId="44" xfId="0" applyFont="1" applyFill="1" applyBorder="1" applyAlignment="1" applyProtection="1">
      <alignment horizontal="center" vertical="center" wrapText="1"/>
      <protection hidden="1"/>
    </xf>
    <xf numFmtId="0" fontId="48" fillId="0" borderId="45" xfId="0" applyFont="1" applyBorder="1" applyAlignment="1" applyProtection="1">
      <alignment horizontal="center" vertical="center" wrapText="1"/>
      <protection hidden="1"/>
    </xf>
    <xf numFmtId="0" fontId="36" fillId="0" borderId="46" xfId="0" applyFont="1" applyBorder="1" applyAlignment="1" applyProtection="1">
      <alignment vertical="center" wrapText="1"/>
      <protection hidden="1"/>
    </xf>
    <xf numFmtId="0" fontId="55" fillId="0" borderId="0" xfId="0" applyFont="1" applyFill="1" applyAlignment="1">
      <alignment horizontal="left" vertical="top" wrapText="1"/>
    </xf>
    <xf numFmtId="0" fontId="96" fillId="0" borderId="0" xfId="0" applyFont="1" applyFill="1" applyAlignment="1">
      <alignment vertical="top" wrapText="1"/>
    </xf>
    <xf numFmtId="164" fontId="0" fillId="2" borderId="4" xfId="0" applyNumberFormat="1" applyFont="1" applyFill="1" applyBorder="1" applyAlignment="1">
      <alignment vertical="top" wrapText="1"/>
    </xf>
    <xf numFmtId="164" fontId="0" fillId="2" borderId="0" xfId="0" applyNumberFormat="1" applyFont="1" applyFill="1" applyBorder="1" applyAlignment="1"/>
    <xf numFmtId="164" fontId="9" fillId="2" borderId="0" xfId="0" applyNumberFormat="1" applyFont="1" applyFill="1" applyBorder="1"/>
    <xf numFmtId="164" fontId="14" fillId="2" borderId="0" xfId="0" applyNumberFormat="1" applyFont="1" applyFill="1" applyBorder="1" applyAlignment="1">
      <alignment horizontal="center" vertical="center" wrapText="1"/>
    </xf>
    <xf numFmtId="164" fontId="11" fillId="2" borderId="0" xfId="0" applyNumberFormat="1" applyFont="1" applyFill="1" applyBorder="1" applyAlignment="1">
      <alignment horizontal="center" vertical="center"/>
    </xf>
    <xf numFmtId="164" fontId="0" fillId="2" borderId="0" xfId="0" applyNumberFormat="1" applyFont="1" applyFill="1" applyBorder="1"/>
    <xf numFmtId="164" fontId="27" fillId="2" borderId="11"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2" borderId="10" xfId="0" applyFill="1"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hidden="1"/>
    </xf>
    <xf numFmtId="0" fontId="0" fillId="2" borderId="47" xfId="0" applyFont="1" applyFill="1" applyBorder="1" applyAlignment="1" applyProtection="1">
      <alignment horizontal="left" vertical="center" wrapText="1"/>
      <protection locked="0" hidden="1"/>
    </xf>
    <xf numFmtId="0" fontId="0" fillId="2" borderId="33" xfId="0" applyFont="1" applyFill="1" applyBorder="1" applyAlignment="1" applyProtection="1">
      <alignment horizontal="left" vertical="center" wrapText="1"/>
      <protection locked="0" hidden="1"/>
    </xf>
    <xf numFmtId="0" fontId="0" fillId="2" borderId="33" xfId="0" applyFont="1" applyFill="1" applyBorder="1" applyAlignment="1" applyProtection="1">
      <alignment horizontal="left" vertical="center" wrapText="1"/>
      <protection locked="0"/>
    </xf>
    <xf numFmtId="0" fontId="0" fillId="0" borderId="48" xfId="0" applyFont="1" applyBorder="1" applyAlignment="1" applyProtection="1">
      <alignment wrapText="1"/>
      <protection locked="0"/>
    </xf>
    <xf numFmtId="0" fontId="4" fillId="2" borderId="36" xfId="0" applyFont="1" applyFill="1" applyBorder="1" applyAlignment="1" applyProtection="1">
      <alignment horizontal="center" wrapText="1"/>
      <protection locked="0" hidden="1"/>
    </xf>
    <xf numFmtId="0" fontId="14" fillId="2" borderId="29" xfId="0" applyFont="1" applyFill="1" applyBorder="1" applyAlignment="1" applyProtection="1">
      <alignment wrapText="1"/>
      <protection hidden="1"/>
    </xf>
    <xf numFmtId="0" fontId="43" fillId="2" borderId="0" xfId="487" applyFont="1" applyFill="1" applyBorder="1" applyAlignment="1" applyProtection="1">
      <alignment vertical="center" wrapText="1"/>
      <protection hidden="1"/>
    </xf>
    <xf numFmtId="0" fontId="12" fillId="0" borderId="46" xfId="0" applyFont="1" applyBorder="1" applyAlignment="1" applyProtection="1">
      <alignment vertical="center" wrapText="1"/>
      <protection hidden="1"/>
    </xf>
    <xf numFmtId="0" fontId="9" fillId="0" borderId="0" xfId="0" applyFont="1"/>
    <xf numFmtId="9" fontId="15" fillId="2" borderId="13" xfId="0" applyNumberFormat="1" applyFont="1" applyFill="1" applyBorder="1" applyAlignment="1" applyProtection="1">
      <alignment horizontal="left" vertical="center" wrapText="1"/>
      <protection hidden="1"/>
    </xf>
    <xf numFmtId="49" fontId="0" fillId="0" borderId="0" xfId="0" applyNumberFormat="1" applyFont="1" applyFill="1" applyBorder="1" applyAlignment="1" applyProtection="1">
      <alignment vertical="center"/>
    </xf>
    <xf numFmtId="0" fontId="0" fillId="2" borderId="10" xfId="0" applyFont="1" applyFill="1" applyBorder="1" applyAlignment="1" applyProtection="1">
      <alignment horizontal="left" vertical="center" wrapText="1"/>
      <protection locked="0"/>
    </xf>
    <xf numFmtId="0" fontId="69" fillId="0" borderId="0" xfId="502" applyNumberFormat="1" applyFont="1" applyFill="1" applyAlignment="1">
      <alignment horizontal="left" vertical="top" wrapText="1"/>
    </xf>
    <xf numFmtId="0" fontId="69" fillId="0" borderId="0" xfId="502" applyNumberFormat="1" applyFont="1" applyFill="1" applyBorder="1" applyAlignment="1">
      <alignment horizontal="left" vertical="top" wrapText="1"/>
    </xf>
    <xf numFmtId="0" fontId="69" fillId="0" borderId="0" xfId="502" applyNumberFormat="1" applyFill="1" applyAlignment="1">
      <alignment horizontal="left" vertical="top" wrapText="1"/>
    </xf>
    <xf numFmtId="0" fontId="55" fillId="0" borderId="0" xfId="502" applyNumberFormat="1" applyFont="1" applyFill="1" applyAlignment="1">
      <alignment vertical="top" wrapText="1"/>
    </xf>
    <xf numFmtId="0" fontId="59" fillId="0" borderId="0" xfId="502" applyNumberFormat="1" applyFont="1" applyFill="1" applyAlignment="1">
      <alignment horizontal="left" vertical="top" wrapText="1"/>
    </xf>
    <xf numFmtId="0" fontId="97" fillId="0" borderId="0" xfId="502" applyNumberFormat="1" applyFont="1" applyFill="1" applyAlignment="1">
      <alignment horizontal="left" vertical="top" wrapText="1"/>
    </xf>
    <xf numFmtId="0" fontId="59" fillId="0" borderId="0" xfId="502" applyNumberFormat="1" applyFont="1" applyFill="1" applyAlignment="1">
      <alignment horizontal="justify" vertical="top"/>
    </xf>
    <xf numFmtId="0" fontId="69" fillId="0" borderId="0" xfId="502" applyNumberFormat="1" applyFont="1" applyFill="1" applyAlignment="1">
      <alignment horizontal="justify" vertical="top"/>
    </xf>
    <xf numFmtId="0" fontId="97" fillId="0" borderId="0" xfId="502" applyNumberFormat="1" applyFont="1" applyFill="1" applyAlignment="1">
      <alignment horizontal="justify" vertical="top"/>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63" fillId="0" borderId="0" xfId="512" applyNumberFormat="1" applyFont="1" applyFill="1" applyAlignment="1">
      <alignment horizontal="left" vertical="top" wrapText="1"/>
    </xf>
    <xf numFmtId="0" fontId="63" fillId="0" borderId="0" xfId="507" applyNumberFormat="1" applyFont="1" applyFill="1" applyAlignment="1">
      <alignment horizontal="left" vertical="top" wrapText="1"/>
    </xf>
    <xf numFmtId="0" fontId="69" fillId="0" borderId="0" xfId="507" applyNumberFormat="1" applyFill="1" applyAlignment="1">
      <alignment horizontal="left" vertical="top" wrapText="1"/>
    </xf>
    <xf numFmtId="0" fontId="11" fillId="2" borderId="19" xfId="0" applyFont="1" applyFill="1" applyBorder="1" applyAlignment="1" applyProtection="1">
      <alignment vertical="center" wrapText="1"/>
      <protection hidden="1"/>
    </xf>
    <xf numFmtId="0" fontId="11" fillId="2" borderId="47" xfId="0" applyFont="1" applyFill="1" applyBorder="1" applyAlignment="1" applyProtection="1">
      <alignment vertical="center" wrapText="1"/>
      <protection hidden="1"/>
    </xf>
    <xf numFmtId="0" fontId="45" fillId="2" borderId="0" xfId="487" applyFont="1" applyFill="1" applyBorder="1" applyAlignment="1" applyProtection="1">
      <alignment horizontal="center" vertical="center" wrapText="1"/>
      <protection hidden="1"/>
    </xf>
    <xf numFmtId="0" fontId="11" fillId="2" borderId="49" xfId="0" applyFont="1" applyFill="1" applyBorder="1" applyAlignment="1" applyProtection="1">
      <alignment vertical="center" wrapText="1"/>
      <protection hidden="1"/>
    </xf>
    <xf numFmtId="0" fontId="11" fillId="2" borderId="0" xfId="0" applyFont="1" applyFill="1" applyBorder="1" applyAlignment="1" applyProtection="1">
      <alignment vertical="center" wrapText="1"/>
      <protection hidden="1"/>
    </xf>
    <xf numFmtId="0" fontId="11" fillId="2" borderId="18" xfId="0" applyFont="1" applyFill="1" applyBorder="1" applyAlignment="1" applyProtection="1">
      <alignment wrapText="1"/>
      <protection hidden="1"/>
    </xf>
    <xf numFmtId="0" fontId="0" fillId="0" borderId="0" xfId="0" applyBorder="1" applyAlignment="1" applyProtection="1">
      <alignment wrapText="1"/>
      <protection hidden="1"/>
    </xf>
    <xf numFmtId="0" fontId="47" fillId="2" borderId="0" xfId="0" applyFont="1" applyFill="1" applyBorder="1" applyAlignment="1" applyProtection="1">
      <alignment horizontal="center" vertical="center" wrapText="1"/>
      <protection hidden="1"/>
    </xf>
    <xf numFmtId="0" fontId="14" fillId="2" borderId="49"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9" fillId="0" borderId="0" xfId="0" applyFont="1" applyFill="1" applyBorder="1" applyAlignment="1" applyProtection="1">
      <alignment vertical="center" wrapText="1"/>
      <protection locked="0"/>
    </xf>
    <xf numFmtId="0" fontId="0" fillId="3" borderId="0" xfId="0" applyFill="1" applyAlignment="1" applyProtection="1">
      <alignment wrapText="1"/>
      <protection locked="0"/>
    </xf>
    <xf numFmtId="0" fontId="0" fillId="0" borderId="0" xfId="0" applyFill="1" applyAlignment="1" applyProtection="1">
      <alignment wrapText="1"/>
      <protection locked="0"/>
    </xf>
    <xf numFmtId="0" fontId="0" fillId="0" borderId="0" xfId="0" applyAlignment="1" applyProtection="1">
      <alignment wrapText="1"/>
      <protection locked="0"/>
    </xf>
    <xf numFmtId="0" fontId="99" fillId="0" borderId="0" xfId="0" applyFont="1" applyAlignment="1" applyProtection="1">
      <alignment wrapText="1"/>
      <protection locked="0"/>
    </xf>
    <xf numFmtId="0" fontId="11" fillId="2" borderId="50" xfId="0" applyFont="1" applyFill="1" applyBorder="1" applyAlignment="1" applyProtection="1">
      <alignment vertical="center" wrapText="1"/>
    </xf>
    <xf numFmtId="0" fontId="0" fillId="0" borderId="0" xfId="0" applyAlignment="1" applyProtection="1">
      <alignment wrapText="1"/>
    </xf>
    <xf numFmtId="166" fontId="25" fillId="2" borderId="10" xfId="570" applyNumberFormat="1" applyFont="1" applyFill="1" applyBorder="1" applyAlignment="1">
      <alignment horizontal="center" vertical="top" wrapText="1"/>
    </xf>
    <xf numFmtId="0" fontId="3" fillId="0" borderId="26" xfId="0" applyNumberFormat="1" applyFont="1" applyFill="1" applyBorder="1" applyAlignment="1" applyProtection="1">
      <alignment vertical="top" wrapText="1"/>
      <protection hidden="1"/>
    </xf>
    <xf numFmtId="9" fontId="0" fillId="0" borderId="0" xfId="0" applyNumberFormat="1" applyFill="1" applyAlignment="1">
      <alignment horizontal="left" vertical="top" wrapText="1"/>
    </xf>
    <xf numFmtId="9" fontId="98"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89" fillId="0" borderId="0" xfId="502" applyFont="1" applyFill="1" applyAlignment="1">
      <alignment vertical="top" wrapText="1"/>
    </xf>
    <xf numFmtId="0" fontId="69" fillId="0" borderId="0" xfId="502" applyFont="1" applyFill="1" applyAlignment="1">
      <alignment vertical="top" wrapText="1"/>
    </xf>
    <xf numFmtId="0" fontId="55" fillId="0" borderId="0" xfId="0" applyFont="1" applyFill="1" applyAlignment="1" applyProtection="1">
      <alignment vertical="top" wrapText="1"/>
      <protection hidden="1"/>
    </xf>
    <xf numFmtId="0" fontId="52" fillId="0" borderId="0" xfId="0" applyFont="1" applyFill="1" applyAlignment="1">
      <alignment vertical="top" wrapText="1"/>
    </xf>
    <xf numFmtId="49" fontId="0" fillId="0" borderId="0" xfId="0" applyNumberFormat="1" applyFont="1" applyFill="1" applyBorder="1" applyAlignment="1" applyProtection="1"/>
    <xf numFmtId="0" fontId="105" fillId="0" borderId="0" xfId="0" applyFont="1"/>
    <xf numFmtId="49" fontId="0" fillId="0" borderId="0" xfId="0" applyNumberFormat="1" applyFont="1" applyFill="1" applyAlignment="1">
      <alignment vertical="center"/>
    </xf>
    <xf numFmtId="0" fontId="108" fillId="0" borderId="0" xfId="0" applyFont="1" applyAlignment="1">
      <alignment vertical="top" wrapText="1"/>
    </xf>
    <xf numFmtId="0" fontId="109" fillId="0" borderId="0" xfId="0" applyFont="1" applyAlignment="1">
      <alignment vertical="top" wrapText="1"/>
    </xf>
    <xf numFmtId="0" fontId="110" fillId="0" borderId="0" xfId="0" applyFont="1" applyAlignment="1">
      <alignment vertical="top" wrapText="1"/>
    </xf>
    <xf numFmtId="0" fontId="111" fillId="0" borderId="0" xfId="0" applyFont="1" applyAlignment="1">
      <alignment vertical="top" wrapText="1"/>
    </xf>
    <xf numFmtId="0" fontId="112" fillId="0" borderId="0" xfId="0" applyFont="1" applyAlignment="1">
      <alignment horizontal="left" vertical="top" wrapText="1"/>
    </xf>
    <xf numFmtId="0" fontId="113" fillId="0" borderId="0" xfId="0" applyFont="1" applyAlignment="1">
      <alignment vertical="top" wrapText="1"/>
    </xf>
    <xf numFmtId="9" fontId="111" fillId="0" borderId="0" xfId="0" applyNumberFormat="1" applyFont="1" applyAlignment="1">
      <alignment horizontal="left" vertical="top" wrapText="1"/>
    </xf>
    <xf numFmtId="0" fontId="112" fillId="0" borderId="0" xfId="0" applyFont="1" applyAlignment="1">
      <alignment horizontal="left" vertical="top"/>
    </xf>
    <xf numFmtId="0" fontId="0" fillId="0" borderId="0" xfId="0" applyFont="1" applyAlignment="1"/>
    <xf numFmtId="0" fontId="55"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5" fillId="0" borderId="0" xfId="502" applyNumberFormat="1" applyFont="1" applyFill="1" applyAlignment="1">
      <alignment horizontal="left" vertical="top" wrapText="1"/>
    </xf>
    <xf numFmtId="0" fontId="55" fillId="0" borderId="0" xfId="506" applyNumberFormat="1" applyFont="1" applyFill="1" applyAlignment="1">
      <alignment horizontal="left" vertical="top" wrapText="1"/>
    </xf>
    <xf numFmtId="0" fontId="55" fillId="0" borderId="0" xfId="502" applyNumberFormat="1" applyFont="1" applyFill="1" applyAlignment="1">
      <alignment horizontal="justify" vertical="top"/>
    </xf>
    <xf numFmtId="0" fontId="55" fillId="0" borderId="0" xfId="502" applyNumberFormat="1" applyFont="1" applyFill="1" applyBorder="1" applyAlignment="1">
      <alignment horizontal="left" vertical="top" wrapText="1"/>
    </xf>
    <xf numFmtId="0" fontId="55" fillId="36" borderId="65" xfId="0" applyFont="1" applyFill="1" applyBorder="1" applyAlignment="1">
      <alignment vertical="center" wrapText="1"/>
    </xf>
    <xf numFmtId="0" fontId="96" fillId="36" borderId="65" xfId="0" applyFont="1" applyFill="1" applyBorder="1" applyAlignment="1">
      <alignment vertical="center" wrapText="1"/>
    </xf>
    <xf numFmtId="0" fontId="0" fillId="36" borderId="65" xfId="0" applyFont="1" applyFill="1" applyBorder="1" applyAlignment="1">
      <alignment vertical="center" wrapText="1"/>
    </xf>
    <xf numFmtId="0" fontId="57" fillId="36" borderId="65" xfId="502" applyNumberFormat="1" applyFont="1" applyFill="1" applyBorder="1" applyAlignment="1">
      <alignment vertical="center" wrapText="1"/>
    </xf>
    <xf numFmtId="0" fontId="120" fillId="36" borderId="65" xfId="502" applyNumberFormat="1" applyFont="1" applyFill="1" applyBorder="1" applyAlignment="1">
      <alignment vertical="center" wrapText="1"/>
    </xf>
    <xf numFmtId="0" fontId="107" fillId="36" borderId="65" xfId="502" applyNumberFormat="1" applyFont="1" applyFill="1" applyBorder="1" applyAlignment="1">
      <alignment vertical="center" wrapText="1"/>
    </xf>
    <xf numFmtId="0" fontId="55" fillId="36" borderId="65" xfId="502" applyNumberFormat="1" applyFont="1" applyFill="1" applyBorder="1" applyAlignment="1">
      <alignment vertical="center" wrapText="1"/>
    </xf>
    <xf numFmtId="0" fontId="99" fillId="36" borderId="65" xfId="0" applyFont="1" applyFill="1" applyBorder="1" applyAlignment="1">
      <alignment vertical="center" wrapText="1"/>
    </xf>
    <xf numFmtId="0" fontId="107" fillId="36" borderId="65" xfId="0" applyFont="1" applyFill="1" applyBorder="1" applyAlignment="1">
      <alignment vertical="center" wrapText="1"/>
    </xf>
    <xf numFmtId="9" fontId="0" fillId="36" borderId="65" xfId="0" applyNumberFormat="1" applyFont="1" applyFill="1" applyBorder="1" applyAlignment="1">
      <alignment vertical="center" wrapText="1"/>
    </xf>
    <xf numFmtId="0" fontId="106" fillId="36" borderId="65" xfId="0" applyFont="1" applyFill="1" applyBorder="1" applyAlignment="1">
      <alignment vertical="center" wrapText="1"/>
    </xf>
    <xf numFmtId="164" fontId="96" fillId="0" borderId="0" xfId="480" applyFont="1" applyFill="1" applyAlignment="1">
      <alignment horizontal="left" vertical="top" wrapText="1"/>
    </xf>
    <xf numFmtId="164" fontId="97" fillId="0" borderId="0" xfId="480" applyFont="1" applyFill="1" applyAlignment="1">
      <alignment vertical="top" wrapText="1"/>
    </xf>
    <xf numFmtId="0" fontId="97" fillId="0" borderId="0" xfId="502" applyFont="1" applyFill="1" applyAlignment="1">
      <alignment horizontal="left" vertical="top" wrapText="1"/>
    </xf>
    <xf numFmtId="0" fontId="97" fillId="0" borderId="0" xfId="569" applyFont="1" applyFill="1" applyAlignment="1">
      <alignment vertical="top" wrapText="1"/>
    </xf>
    <xf numFmtId="0" fontId="96" fillId="0" borderId="0" xfId="502" applyFont="1" applyFill="1" applyAlignment="1">
      <alignment vertical="top" wrapText="1"/>
    </xf>
    <xf numFmtId="164" fontId="96" fillId="0" borderId="0" xfId="480" applyFont="1" applyFill="1" applyAlignment="1">
      <alignment vertical="top" wrapText="1"/>
    </xf>
    <xf numFmtId="164" fontId="97" fillId="0" borderId="0" xfId="480" applyFont="1" applyFill="1" applyAlignment="1">
      <alignment horizontal="left" vertical="top" wrapText="1"/>
    </xf>
    <xf numFmtId="9" fontId="122" fillId="0" borderId="0" xfId="480" applyNumberFormat="1" applyFont="1" applyFill="1" applyAlignment="1">
      <alignment horizontal="left" vertical="top" wrapText="1"/>
    </xf>
    <xf numFmtId="0" fontId="97" fillId="0" borderId="0" xfId="502" applyFont="1" applyFill="1" applyAlignment="1">
      <alignment horizontal="justify" vertical="top"/>
    </xf>
    <xf numFmtId="0" fontId="122" fillId="0" borderId="0" xfId="502" applyFont="1" applyFill="1" applyAlignment="1">
      <alignment horizontal="justify" vertical="top"/>
    </xf>
    <xf numFmtId="0" fontId="97" fillId="0" borderId="0" xfId="502" applyFont="1" applyFill="1" applyBorder="1" applyAlignment="1">
      <alignment horizontal="left" vertical="top" wrapText="1"/>
    </xf>
    <xf numFmtId="0" fontId="123" fillId="0" borderId="0" xfId="502" applyFont="1" applyFill="1" applyBorder="1" applyAlignment="1">
      <alignment horizontal="left" vertical="top" wrapText="1"/>
    </xf>
    <xf numFmtId="0" fontId="122" fillId="0" borderId="0" xfId="502" applyFont="1" applyFill="1" applyAlignment="1">
      <alignment horizontal="left" vertical="top" wrapText="1"/>
    </xf>
    <xf numFmtId="164" fontId="96" fillId="0" borderId="0" xfId="480" applyFont="1" applyFill="1" applyAlignment="1" applyProtection="1">
      <alignment horizontal="left" vertical="top" wrapText="1"/>
    </xf>
    <xf numFmtId="164" fontId="96" fillId="0" borderId="0" xfId="480" applyFont="1" applyFill="1" applyBorder="1" applyAlignment="1">
      <alignment vertical="top" wrapText="1"/>
    </xf>
    <xf numFmtId="164" fontId="96" fillId="0" borderId="0" xfId="480" applyFont="1" applyFill="1" applyAlignment="1" applyProtection="1">
      <alignment horizontal="left" vertical="top" wrapText="1"/>
      <protection hidden="1"/>
    </xf>
    <xf numFmtId="0" fontId="126" fillId="0" borderId="0" xfId="527" applyFont="1" applyFill="1" applyAlignment="1">
      <alignment horizontal="left" vertical="top" wrapText="1"/>
    </xf>
    <xf numFmtId="164" fontId="6" fillId="0" borderId="0" xfId="480"/>
    <xf numFmtId="0" fontId="118" fillId="0" borderId="0" xfId="0" applyFont="1" applyFill="1" applyAlignment="1">
      <alignment vertical="top" wrapText="1"/>
    </xf>
    <xf numFmtId="0" fontId="0" fillId="2" borderId="65" xfId="0" applyFont="1" applyFill="1" applyBorder="1" applyAlignment="1" applyProtection="1">
      <alignment horizontal="left" vertical="center" wrapText="1"/>
      <protection locked="0"/>
    </xf>
    <xf numFmtId="0" fontId="0" fillId="0" borderId="65" xfId="0" applyFont="1" applyFill="1" applyBorder="1" applyAlignment="1" applyProtection="1">
      <alignment vertical="center" wrapText="1"/>
      <protection locked="0" hidden="1"/>
    </xf>
    <xf numFmtId="0" fontId="0" fillId="0" borderId="66" xfId="0" applyFont="1" applyFill="1" applyBorder="1" applyAlignment="1" applyProtection="1">
      <alignment horizontal="left" vertical="center" wrapText="1"/>
      <protection locked="0" hidden="1"/>
    </xf>
    <xf numFmtId="0" fontId="0" fillId="0" borderId="65" xfId="0" applyFont="1" applyFill="1" applyBorder="1" applyAlignment="1" applyProtection="1">
      <alignment wrapText="1"/>
      <protection locked="0"/>
    </xf>
    <xf numFmtId="0" fontId="25" fillId="2" borderId="42" xfId="570" applyFont="1" applyFill="1" applyBorder="1" applyAlignment="1">
      <alignment horizontal="left" vertical="top" wrapText="1"/>
    </xf>
    <xf numFmtId="0" fontId="25" fillId="2" borderId="43" xfId="570" applyFont="1" applyFill="1" applyBorder="1" applyAlignment="1">
      <alignment horizontal="left" vertical="top" wrapText="1"/>
    </xf>
    <xf numFmtId="0" fontId="25" fillId="2" borderId="2" xfId="57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4" fillId="2" borderId="37" xfId="0" applyFont="1" applyFill="1" applyBorder="1" applyAlignment="1">
      <alignment horizontal="center"/>
    </xf>
    <xf numFmtId="0" fontId="9" fillId="2" borderId="0" xfId="0" applyFont="1" applyFill="1" applyBorder="1" applyAlignment="1">
      <alignment horizontal="center"/>
    </xf>
    <xf numFmtId="0" fontId="26" fillId="2" borderId="0" xfId="0" applyFont="1" applyFill="1" applyBorder="1" applyAlignment="1">
      <alignment horizontal="center" vertical="center" wrapText="1"/>
    </xf>
    <xf numFmtId="0" fontId="26" fillId="2" borderId="51" xfId="0" applyFont="1" applyFill="1" applyBorder="1" applyAlignment="1">
      <alignment horizontal="center" vertical="center" wrapText="1"/>
    </xf>
    <xf numFmtId="0" fontId="25" fillId="2" borderId="42" xfId="570" applyFont="1" applyFill="1" applyBorder="1" applyAlignment="1">
      <alignment horizontal="center" vertical="top" wrapText="1"/>
    </xf>
    <xf numFmtId="0" fontId="25" fillId="2" borderId="43" xfId="570" applyFont="1" applyFill="1" applyBorder="1" applyAlignment="1">
      <alignment horizontal="center" vertical="top" wrapText="1"/>
    </xf>
    <xf numFmtId="0" fontId="25" fillId="2" borderId="2" xfId="570" applyFont="1" applyFill="1" applyBorder="1" applyAlignment="1">
      <alignment horizontal="center" vertical="top" wrapText="1"/>
    </xf>
    <xf numFmtId="164" fontId="25" fillId="2" borderId="42" xfId="570" applyNumberFormat="1" applyFont="1" applyFill="1" applyBorder="1" applyAlignment="1">
      <alignment horizontal="center" vertical="top" wrapText="1"/>
    </xf>
    <xf numFmtId="164" fontId="25" fillId="2" borderId="43" xfId="570" applyNumberFormat="1" applyFont="1" applyFill="1" applyBorder="1" applyAlignment="1">
      <alignment horizontal="center" vertical="top" wrapText="1"/>
    </xf>
    <xf numFmtId="164" fontId="25" fillId="2" borderId="2" xfId="570" applyNumberFormat="1" applyFont="1" applyFill="1" applyBorder="1" applyAlignment="1">
      <alignment horizontal="center" vertical="top" wrapText="1"/>
    </xf>
    <xf numFmtId="2" fontId="25" fillId="2" borderId="42" xfId="570" applyNumberFormat="1" applyFont="1" applyFill="1" applyBorder="1" applyAlignment="1">
      <alignment horizontal="center" vertical="top" wrapText="1"/>
    </xf>
    <xf numFmtId="2" fontId="25" fillId="2" borderId="43" xfId="570" applyNumberFormat="1" applyFont="1" applyFill="1" applyBorder="1" applyAlignment="1">
      <alignment horizontal="center" vertical="top" wrapText="1"/>
    </xf>
    <xf numFmtId="2" fontId="25" fillId="2" borderId="2" xfId="570" applyNumberFormat="1" applyFont="1" applyFill="1" applyBorder="1" applyAlignment="1">
      <alignment horizontal="center" vertical="top" wrapText="1"/>
    </xf>
    <xf numFmtId="0" fontId="25" fillId="0" borderId="42" xfId="570" applyFont="1" applyFill="1" applyBorder="1" applyAlignment="1">
      <alignment horizontal="center" vertical="top" wrapText="1"/>
    </xf>
    <xf numFmtId="0" fontId="25" fillId="0" borderId="43" xfId="570" applyFont="1" applyFill="1" applyBorder="1" applyAlignment="1">
      <alignment horizontal="center" vertical="top" wrapText="1"/>
    </xf>
    <xf numFmtId="0" fontId="25" fillId="0" borderId="2" xfId="570" applyFont="1" applyFill="1" applyBorder="1" applyAlignment="1">
      <alignment horizontal="center" vertical="top" wrapText="1"/>
    </xf>
    <xf numFmtId="164" fontId="25" fillId="0" borderId="42" xfId="570" applyNumberFormat="1" applyFont="1" applyFill="1" applyBorder="1" applyAlignment="1">
      <alignment horizontal="center" vertical="top" wrapText="1"/>
    </xf>
    <xf numFmtId="164" fontId="25" fillId="0" borderId="43" xfId="570" applyNumberFormat="1" applyFont="1" applyFill="1" applyBorder="1" applyAlignment="1">
      <alignment horizontal="center" vertical="top" wrapText="1"/>
    </xf>
    <xf numFmtId="164" fontId="25" fillId="0" borderId="2" xfId="570" applyNumberFormat="1" applyFont="1" applyFill="1" applyBorder="1" applyAlignment="1">
      <alignment horizontal="center" vertical="top"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9" xfId="0" applyFont="1" applyFill="1" applyBorder="1" applyAlignment="1" applyProtection="1">
      <alignment horizontal="center"/>
      <protection hidden="1"/>
    </xf>
    <xf numFmtId="0" fontId="0" fillId="2" borderId="7" xfId="0" applyFill="1" applyBorder="1" applyAlignment="1">
      <alignment horizontal="center"/>
    </xf>
    <xf numFmtId="0" fontId="0" fillId="2" borderId="8" xfId="0" applyFill="1" applyBorder="1" applyAlignment="1">
      <alignment horizontal="center"/>
    </xf>
    <xf numFmtId="0" fontId="11" fillId="2" borderId="52"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28" xfId="0" applyFont="1" applyFill="1" applyBorder="1" applyAlignment="1" applyProtection="1">
      <alignment horizontal="left" vertical="center" wrapText="1"/>
      <protection locked="0"/>
    </xf>
    <xf numFmtId="9" fontId="15" fillId="2" borderId="52" xfId="0" applyNumberFormat="1" applyFont="1" applyFill="1" applyBorder="1" applyAlignment="1" applyProtection="1">
      <alignment horizontal="left" vertical="center"/>
      <protection locked="0"/>
    </xf>
    <xf numFmtId="9" fontId="15" fillId="2" borderId="28" xfId="0" applyNumberFormat="1" applyFont="1" applyFill="1" applyBorder="1" applyAlignment="1" applyProtection="1">
      <alignment horizontal="left" vertical="center"/>
      <protection locked="0"/>
    </xf>
    <xf numFmtId="0" fontId="15" fillId="2" borderId="52" xfId="0" applyFont="1" applyFill="1" applyBorder="1" applyAlignment="1" applyProtection="1">
      <alignment horizontal="left" vertical="center"/>
      <protection locked="0"/>
    </xf>
    <xf numFmtId="0" fontId="15" fillId="2" borderId="28" xfId="0" applyFont="1" applyFill="1" applyBorder="1" applyAlignment="1" applyProtection="1">
      <alignment horizontal="left" vertical="center"/>
      <protection locked="0"/>
    </xf>
    <xf numFmtId="0" fontId="14" fillId="2" borderId="18" xfId="0" applyFont="1" applyFill="1" applyBorder="1" applyAlignment="1" applyProtection="1">
      <alignment horizontal="left" wrapText="1"/>
      <protection hidden="1"/>
    </xf>
    <xf numFmtId="49" fontId="103" fillId="2" borderId="52" xfId="487" applyNumberFormat="1" applyFont="1" applyFill="1" applyBorder="1" applyAlignment="1" applyProtection="1">
      <alignment horizontal="left" vertical="center" wrapText="1"/>
      <protection locked="0" hidden="1"/>
    </xf>
    <xf numFmtId="49" fontId="104" fillId="2" borderId="1" xfId="0" applyNumberFormat="1" applyFont="1" applyFill="1" applyBorder="1" applyAlignment="1" applyProtection="1">
      <alignment horizontal="left" vertical="center" wrapText="1"/>
      <protection locked="0" hidden="1"/>
    </xf>
    <xf numFmtId="49" fontId="104" fillId="2" borderId="28" xfId="0" applyNumberFormat="1" applyFont="1" applyFill="1" applyBorder="1" applyAlignment="1" applyProtection="1">
      <alignment horizontal="left" vertical="center" wrapText="1"/>
      <protection locked="0" hidden="1"/>
    </xf>
    <xf numFmtId="0" fontId="15" fillId="0" borderId="52" xfId="0" applyFont="1" applyFill="1" applyBorder="1" applyAlignment="1" applyProtection="1">
      <alignment horizontal="left" vertical="center"/>
      <protection locked="0"/>
    </xf>
    <xf numFmtId="0" fontId="15" fillId="0" borderId="28" xfId="0" applyFont="1" applyFill="1" applyBorder="1" applyAlignment="1" applyProtection="1">
      <alignment horizontal="left" vertical="center"/>
      <protection locked="0"/>
    </xf>
    <xf numFmtId="49" fontId="15" fillId="2" borderId="52" xfId="0" applyNumberFormat="1" applyFont="1" applyFill="1" applyBorder="1" applyAlignment="1" applyProtection="1">
      <alignment horizontal="left" vertical="center" wrapText="1"/>
      <protection locked="0" hidden="1"/>
    </xf>
    <xf numFmtId="49" fontId="15" fillId="2" borderId="1" xfId="0" applyNumberFormat="1" applyFont="1" applyFill="1" applyBorder="1" applyAlignment="1" applyProtection="1">
      <alignment horizontal="left" vertical="center" wrapText="1"/>
      <protection locked="0" hidden="1"/>
    </xf>
    <xf numFmtId="49" fontId="15" fillId="2" borderId="28" xfId="0" applyNumberFormat="1" applyFont="1" applyFill="1" applyBorder="1" applyAlignment="1" applyProtection="1">
      <alignment horizontal="left" vertical="center" wrapText="1"/>
      <protection locked="0" hidden="1"/>
    </xf>
    <xf numFmtId="165" fontId="14" fillId="2" borderId="25" xfId="0" applyNumberFormat="1" applyFont="1" applyFill="1" applyBorder="1" applyAlignment="1" applyProtection="1">
      <alignment horizontal="center" wrapText="1"/>
      <protection locked="0" hidden="1"/>
    </xf>
    <xf numFmtId="165" fontId="14" fillId="2" borderId="53" xfId="0" applyNumberFormat="1" applyFont="1" applyFill="1" applyBorder="1" applyAlignment="1" applyProtection="1">
      <alignment horizontal="center" wrapText="1"/>
      <protection locked="0" hidden="1"/>
    </xf>
    <xf numFmtId="0" fontId="14" fillId="2" borderId="18" xfId="0" applyFont="1" applyFill="1" applyBorder="1" applyAlignment="1" applyProtection="1">
      <alignment horizontal="center" wrapText="1"/>
      <protection hidden="1"/>
    </xf>
    <xf numFmtId="0" fontId="0" fillId="2" borderId="3" xfId="0" applyFill="1" applyBorder="1" applyAlignment="1" applyProtection="1">
      <alignment horizontal="center" vertical="top" wrapText="1"/>
    </xf>
    <xf numFmtId="0" fontId="0" fillId="2" borderId="4" xfId="0" applyFill="1" applyBorder="1" applyAlignment="1" applyProtection="1">
      <alignment horizontal="center" vertical="top" wrapText="1"/>
    </xf>
    <xf numFmtId="0" fontId="0" fillId="2" borderId="5" xfId="0" applyFill="1" applyBorder="1" applyAlignment="1" applyProtection="1">
      <alignment horizontal="center" vertical="top" wrapText="1"/>
    </xf>
    <xf numFmtId="0" fontId="13" fillId="2" borderId="52"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3" fillId="2" borderId="28" xfId="0" applyFont="1" applyFill="1" applyBorder="1" applyAlignment="1" applyProtection="1">
      <alignment horizontal="center" vertical="center"/>
      <protection hidden="1"/>
    </xf>
    <xf numFmtId="49" fontId="15" fillId="2" borderId="25" xfId="0" applyNumberFormat="1" applyFont="1" applyFill="1" applyBorder="1" applyAlignment="1" applyProtection="1">
      <alignment horizontal="left" vertical="center" wrapText="1"/>
      <protection locked="0" hidden="1"/>
    </xf>
    <xf numFmtId="49" fontId="15" fillId="2" borderId="18" xfId="0" applyNumberFormat="1" applyFont="1" applyFill="1" applyBorder="1" applyAlignment="1" applyProtection="1">
      <alignment horizontal="left" vertical="center" wrapText="1"/>
      <protection locked="0" hidden="1"/>
    </xf>
    <xf numFmtId="49" fontId="15" fillId="2" borderId="53" xfId="0" applyNumberFormat="1" applyFont="1" applyFill="1" applyBorder="1" applyAlignment="1" applyProtection="1">
      <alignment horizontal="left" vertical="center" wrapText="1"/>
      <protection locked="0" hidden="1"/>
    </xf>
    <xf numFmtId="0" fontId="14" fillId="2" borderId="0" xfId="0" applyFont="1" applyFill="1" applyBorder="1" applyAlignment="1" applyProtection="1">
      <alignment horizontal="center" vertical="center" wrapText="1"/>
      <protection hidden="1"/>
    </xf>
    <xf numFmtId="0" fontId="15" fillId="2" borderId="54" xfId="0" applyFont="1" applyFill="1" applyBorder="1" applyAlignment="1" applyProtection="1">
      <alignment horizontal="left" vertical="center" wrapText="1"/>
      <protection locked="0" hidden="1"/>
    </xf>
    <xf numFmtId="0" fontId="15" fillId="2" borderId="19" xfId="0" applyFont="1" applyFill="1" applyBorder="1" applyAlignment="1" applyProtection="1">
      <alignment horizontal="left" vertical="center" wrapText="1"/>
      <protection locked="0" hidden="1"/>
    </xf>
    <xf numFmtId="0" fontId="15" fillId="2" borderId="47" xfId="0" applyFont="1" applyFill="1" applyBorder="1" applyAlignment="1" applyProtection="1">
      <alignment horizontal="left" vertical="center" wrapText="1"/>
      <protection locked="0" hidden="1"/>
    </xf>
    <xf numFmtId="0" fontId="24" fillId="0" borderId="19" xfId="487" applyFont="1" applyFill="1" applyBorder="1" applyAlignment="1" applyProtection="1">
      <alignment horizontal="center" vertical="center" wrapText="1"/>
      <protection hidden="1"/>
    </xf>
    <xf numFmtId="0" fontId="24" fillId="2" borderId="0" xfId="487" applyFont="1" applyFill="1" applyBorder="1" applyAlignment="1" applyProtection="1">
      <alignment horizontal="center" vertical="center" wrapText="1"/>
      <protection hidden="1"/>
    </xf>
    <xf numFmtId="49" fontId="127" fillId="2" borderId="52" xfId="487" applyNumberFormat="1" applyFont="1" applyFill="1" applyBorder="1" applyAlignment="1" applyProtection="1">
      <alignment horizontal="left" vertical="center" wrapText="1"/>
      <protection locked="0" hidden="1"/>
    </xf>
    <xf numFmtId="49" fontId="127" fillId="2" borderId="1" xfId="487" applyNumberFormat="1" applyFont="1" applyFill="1" applyBorder="1" applyAlignment="1" applyProtection="1">
      <alignment horizontal="left" vertical="center" wrapText="1"/>
      <protection locked="0" hidden="1"/>
    </xf>
    <xf numFmtId="49" fontId="127" fillId="2" borderId="28" xfId="487" applyNumberFormat="1" applyFont="1" applyFill="1" applyBorder="1" applyAlignment="1" applyProtection="1">
      <alignment horizontal="left" vertical="center" wrapText="1"/>
      <protection locked="0" hidden="1"/>
    </xf>
    <xf numFmtId="0" fontId="14" fillId="2" borderId="18" xfId="0" applyFont="1" applyFill="1" applyBorder="1" applyAlignment="1" applyProtection="1">
      <alignment horizontal="center" vertical="top" wrapText="1"/>
      <protection hidden="1"/>
    </xf>
    <xf numFmtId="0" fontId="14" fillId="2" borderId="33" xfId="0" applyFont="1" applyFill="1" applyBorder="1" applyAlignment="1" applyProtection="1">
      <alignment horizontal="right" vertical="center"/>
      <protection hidden="1"/>
    </xf>
    <xf numFmtId="0" fontId="14" fillId="2" borderId="20" xfId="0" applyFont="1" applyFill="1" applyBorder="1" applyAlignment="1" applyProtection="1">
      <alignment horizontal="right" vertical="center"/>
      <protection hidden="1"/>
    </xf>
    <xf numFmtId="0" fontId="23" fillId="0" borderId="18" xfId="487" applyFont="1" applyFill="1" applyBorder="1" applyAlignment="1" applyProtection="1">
      <alignment horizontal="center"/>
      <protection hidden="1"/>
    </xf>
    <xf numFmtId="0" fontId="21" fillId="0" borderId="18" xfId="487" applyFont="1" applyFill="1" applyBorder="1" applyAlignment="1" applyProtection="1">
      <alignment horizontal="center" wrapText="1"/>
      <protection hidden="1"/>
    </xf>
    <xf numFmtId="0" fontId="17" fillId="2" borderId="0" xfId="0" applyFont="1" applyFill="1" applyBorder="1" applyAlignment="1" applyProtection="1">
      <alignment horizontal="center" wrapText="1"/>
    </xf>
    <xf numFmtId="0" fontId="14" fillId="2" borderId="1" xfId="0" applyFont="1" applyFill="1" applyBorder="1" applyAlignment="1" applyProtection="1">
      <alignment horizontal="left" wrapText="1"/>
      <protection hidden="1"/>
    </xf>
    <xf numFmtId="0" fontId="15" fillId="2" borderId="1" xfId="0" applyFont="1" applyFill="1" applyBorder="1" applyAlignment="1" applyProtection="1">
      <alignment horizontal="center" vertical="center"/>
    </xf>
    <xf numFmtId="0" fontId="102" fillId="0" borderId="25" xfId="487" applyFont="1" applyFill="1" applyBorder="1" applyAlignment="1" applyProtection="1">
      <alignment horizontal="left" vertical="center" wrapText="1"/>
      <protection hidden="1"/>
    </xf>
    <xf numFmtId="0" fontId="102" fillId="0" borderId="18" xfId="487" applyFont="1" applyFill="1" applyBorder="1" applyAlignment="1" applyProtection="1">
      <alignment horizontal="left" vertical="center" wrapText="1"/>
      <protection hidden="1"/>
    </xf>
    <xf numFmtId="0" fontId="102" fillId="0" borderId="53" xfId="487" applyFont="1" applyFill="1" applyBorder="1" applyAlignment="1" applyProtection="1">
      <alignment horizontal="left" vertical="center" wrapText="1"/>
      <protection hidden="1"/>
    </xf>
    <xf numFmtId="0" fontId="17" fillId="2" borderId="23" xfId="0" applyFont="1" applyFill="1" applyBorder="1" applyAlignment="1" applyProtection="1">
      <alignment horizontal="center" vertical="center"/>
      <protection hidden="1"/>
    </xf>
    <xf numFmtId="0" fontId="17" fillId="2" borderId="37"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2" borderId="52" xfId="0" applyFont="1" applyFill="1" applyBorder="1" applyAlignment="1" applyProtection="1">
      <alignment horizontal="left" vertical="center" wrapText="1"/>
      <protection locked="0"/>
    </xf>
    <xf numFmtId="0" fontId="15" fillId="2" borderId="28"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xf>
    <xf numFmtId="0" fontId="9" fillId="2" borderId="18" xfId="0" applyFont="1" applyFill="1" applyBorder="1" applyAlignment="1" applyProtection="1">
      <alignment horizontal="center" wrapText="1"/>
      <protection hidden="1"/>
    </xf>
    <xf numFmtId="0" fontId="100" fillId="2" borderId="52" xfId="487" applyFont="1" applyFill="1" applyBorder="1" applyAlignment="1" applyProtection="1">
      <alignment horizontal="left" vertical="center" wrapText="1"/>
      <protection locked="0"/>
    </xf>
    <xf numFmtId="0" fontId="101" fillId="2" borderId="1" xfId="0" applyFont="1" applyFill="1" applyBorder="1" applyAlignment="1" applyProtection="1">
      <alignment horizontal="left" vertical="center" wrapText="1"/>
      <protection locked="0"/>
    </xf>
    <xf numFmtId="0" fontId="101" fillId="2" borderId="28" xfId="0" applyFont="1" applyFill="1" applyBorder="1" applyAlignment="1" applyProtection="1">
      <alignment horizontal="left" vertical="center" wrapText="1"/>
      <protection locked="0"/>
    </xf>
    <xf numFmtId="0" fontId="49" fillId="2" borderId="29" xfId="487" applyFont="1" applyFill="1" applyBorder="1" applyAlignment="1" applyProtection="1">
      <alignment horizontal="center" vertical="center" wrapText="1"/>
      <protection hidden="1"/>
    </xf>
    <xf numFmtId="0" fontId="49" fillId="2" borderId="0" xfId="487" applyFont="1" applyFill="1" applyBorder="1" applyAlignment="1" applyProtection="1">
      <alignment horizontal="center" vertical="center" wrapText="1"/>
      <protection hidden="1"/>
    </xf>
    <xf numFmtId="0" fontId="12" fillId="0" borderId="51" xfId="0" applyFont="1" applyBorder="1" applyAlignment="1" applyProtection="1">
      <alignment horizontal="left" vertical="top" wrapText="1"/>
      <protection hidden="1"/>
    </xf>
    <xf numFmtId="0" fontId="11" fillId="2" borderId="18" xfId="0" applyFont="1" applyFill="1" applyBorder="1" applyAlignment="1" applyProtection="1">
      <alignment horizontal="center" wrapText="1"/>
      <protection hidden="1"/>
    </xf>
    <xf numFmtId="0" fontId="11" fillId="2" borderId="53" xfId="0" applyFont="1" applyFill="1" applyBorder="1" applyAlignment="1" applyProtection="1">
      <alignment horizontal="center" wrapText="1"/>
      <protection hidden="1"/>
    </xf>
    <xf numFmtId="0" fontId="6" fillId="0" borderId="0" xfId="0" applyFont="1" applyAlignment="1" applyProtection="1">
      <alignment horizontal="center" wrapText="1"/>
      <protection hidden="1"/>
    </xf>
    <xf numFmtId="0" fontId="21" fillId="2" borderId="0" xfId="487" applyFont="1" applyFill="1" applyBorder="1" applyAlignment="1" applyProtection="1">
      <alignment horizontal="center" vertical="center" wrapText="1"/>
      <protection hidden="1"/>
    </xf>
    <xf numFmtId="0" fontId="35" fillId="2" borderId="3" xfId="0"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0" fontId="4" fillId="2" borderId="55"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149">
    <dxf>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ont>
        <color theme="1"/>
      </font>
      <fill>
        <patternFill>
          <bgColor rgb="FFFF0000"/>
        </patternFill>
      </fill>
    </dxf>
    <dxf>
      <fill>
        <patternFill>
          <bgColor indexed="10"/>
        </patternFill>
      </fill>
    </dxf>
    <dxf>
      <font>
        <condense val="0"/>
        <extend val="0"/>
        <color auto="1"/>
      </font>
      <fill>
        <patternFill>
          <bgColor indexed="50"/>
        </patternFill>
      </fill>
    </dxf>
    <dxf>
      <font>
        <strike val="0"/>
        <color indexed="22"/>
      </font>
      <fill>
        <patternFill patternType="none">
          <bgColor indexed="65"/>
        </patternFill>
      </fill>
    </dxf>
    <dxf>
      <font>
        <color theme="1"/>
      </font>
      <fill>
        <patternFill>
          <bgColor rgb="FF92D050"/>
        </patternFill>
      </fill>
    </dxf>
    <dxf>
      <font>
        <color theme="0" tint="-0.24994659260841701"/>
      </font>
      <fill>
        <patternFill patternType="none">
          <bgColor indexed="65"/>
        </patternFill>
      </fill>
    </dxf>
    <dxf>
      <font>
        <color auto="1"/>
      </font>
      <fill>
        <patternFill>
          <bgColor rgb="FF92D050"/>
        </patternFill>
      </fill>
    </dxf>
    <dxf>
      <font>
        <color theme="0" tint="-0.24994659260841701"/>
      </font>
      <fill>
        <patternFill patternType="none">
          <bgColor indexed="65"/>
        </patternFill>
      </fill>
    </dxf>
    <dxf>
      <font>
        <strike val="0"/>
        <color theme="0" tint="-0.14996795556505021"/>
      </font>
      <fill>
        <patternFill>
          <bgColor theme="0"/>
        </patternFill>
      </fill>
    </dxf>
    <dxf>
      <font>
        <strike val="0"/>
        <color theme="0" tint="-0.14996795556505021"/>
      </font>
      <fill>
        <patternFill>
          <bgColor theme="0"/>
        </patternFill>
      </fill>
    </dxf>
    <dxf>
      <font>
        <strike val="0"/>
        <color theme="0" tint="-0.14996795556505021"/>
      </font>
      <fill>
        <patternFill>
          <bgColor theme="0"/>
        </patternFill>
      </fill>
    </dxf>
    <dxf>
      <font>
        <condense val="0"/>
        <extend val="0"/>
        <color indexed="9"/>
      </font>
    </dxf>
    <dxf>
      <font>
        <strike val="0"/>
        <color theme="0" tint="-4.9989318521683403E-2"/>
      </font>
      <fill>
        <patternFill>
          <bgColor indexed="9"/>
        </patternFill>
      </fill>
    </dxf>
    <dxf>
      <fill>
        <patternFill>
          <bgColor indexed="10"/>
        </patternFill>
      </fill>
    </dxf>
    <dxf>
      <font>
        <condense val="0"/>
        <extend val="0"/>
        <color auto="1"/>
      </font>
      <fill>
        <patternFill>
          <bgColor indexed="50"/>
        </patternFill>
      </fill>
    </dxf>
    <dxf>
      <font>
        <strike val="0"/>
        <color theme="0" tint="-4.9989318521683403E-2"/>
      </font>
      <fill>
        <patternFill patternType="none">
          <bgColor indexed="65"/>
        </patternFill>
      </fill>
    </dxf>
    <dxf>
      <font>
        <strike val="0"/>
        <color theme="0" tint="-0.14996795556505021"/>
      </font>
      <fill>
        <patternFill>
          <bgColor theme="0"/>
        </patternFill>
      </fill>
    </dxf>
    <dxf>
      <fill>
        <patternFill>
          <bgColor rgb="FFFFFF00"/>
        </patternFill>
      </fill>
    </dxf>
    <dxf>
      <fill>
        <patternFill>
          <bgColor rgb="FFFF0000"/>
        </patternFill>
      </fill>
    </dxf>
    <dxf>
      <fill>
        <patternFill>
          <bgColor indexed="13"/>
        </patternFill>
      </fill>
    </dxf>
    <dxf>
      <fill>
        <patternFill>
          <bgColor rgb="FFFF0000"/>
        </patternFill>
      </fill>
    </dxf>
    <dxf>
      <font>
        <condense val="0"/>
        <extend val="0"/>
        <color auto="1"/>
      </font>
      <fill>
        <patternFill>
          <bgColor indexed="10"/>
        </patternFill>
      </fill>
    </dxf>
    <dxf>
      <fill>
        <patternFill>
          <bgColor indexed="13"/>
        </patternFill>
      </fill>
    </dxf>
    <dxf>
      <font>
        <condense val="0"/>
        <extend val="0"/>
        <color indexed="10"/>
      </font>
    </dxf>
    <dxf>
      <font>
        <condense val="0"/>
        <extend val="0"/>
        <color auto="1"/>
      </font>
      <fill>
        <patternFill>
          <bgColor indexed="10"/>
        </patternFill>
      </fill>
    </dxf>
    <dxf>
      <fill>
        <patternFill>
          <bgColor indexed="13"/>
        </patternFill>
      </fill>
    </dxf>
    <dxf>
      <fill>
        <patternFill>
          <bgColor theme="0" tint="-0.34998626667073579"/>
        </patternFill>
      </fill>
    </dxf>
    <dxf>
      <fill>
        <patternFill>
          <bgColor rgb="FFFFFF00"/>
        </patternFill>
      </fill>
    </dxf>
    <dxf>
      <fill>
        <patternFill>
          <bgColor rgb="FFFF0000"/>
        </patternFill>
      </fill>
    </dxf>
    <dxf>
      <font>
        <condense val="0"/>
        <extend val="0"/>
        <color auto="1"/>
      </font>
      <fill>
        <patternFill>
          <bgColor indexed="10"/>
        </patternFill>
      </fill>
    </dxf>
    <dxf>
      <fill>
        <patternFill>
          <bgColor indexed="13"/>
        </patternFill>
      </fill>
    </dxf>
    <dxf>
      <font>
        <condense val="0"/>
        <extend val="0"/>
        <color indexed="10"/>
      </font>
    </dxf>
    <dxf>
      <font>
        <condense val="0"/>
        <extend val="0"/>
        <color auto="1"/>
      </font>
      <fill>
        <patternFill>
          <bgColor indexed="10"/>
        </patternFill>
      </fill>
    </dxf>
    <dxf>
      <fill>
        <patternFill>
          <bgColor indexed="13"/>
        </patternFill>
      </fill>
    </dxf>
    <dxf>
      <fill>
        <patternFill>
          <bgColor theme="0" tint="-0.34998626667073579"/>
        </patternFill>
      </fill>
    </dxf>
    <dxf>
      <fill>
        <patternFill>
          <bgColor rgb="FFFF0000"/>
        </patternFill>
      </fill>
    </dxf>
    <dxf>
      <fill>
        <patternFill>
          <bgColor indexed="13"/>
        </patternFill>
      </fill>
    </dxf>
    <dxf>
      <font>
        <condense val="0"/>
        <extend val="0"/>
        <color auto="1"/>
      </font>
      <fill>
        <patternFill>
          <bgColor indexed="10"/>
        </patternFill>
      </fill>
    </dxf>
    <dxf>
      <fill>
        <patternFill>
          <bgColor indexed="13"/>
        </patternFill>
      </fill>
    </dxf>
    <dxf>
      <fill>
        <patternFill>
          <bgColor rgb="FFFFFF00"/>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patternType="none">
          <bgColor indexed="65"/>
        </patternFill>
      </fill>
    </dxf>
    <dxf>
      <fill>
        <patternFill>
          <bgColor indexed="13"/>
        </patternFill>
      </fill>
    </dxf>
    <dxf>
      <fill>
        <patternFill>
          <bgColor rgb="FFFFFF00"/>
        </patternFill>
      </fill>
    </dxf>
    <dxf>
      <fill>
        <patternFill>
          <bgColor indexed="13"/>
        </patternFill>
      </fill>
    </dxf>
    <dxf>
      <fill>
        <patternFill>
          <bgColor indexed="23"/>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patternType="solid">
          <fgColor theme="1" tint="0.499984740745262"/>
          <bgColor theme="0" tint="-0.499984740745262"/>
        </patternFill>
      </fill>
    </dxf>
    <dxf>
      <fill>
        <patternFill>
          <bgColor indexed="23"/>
        </patternFill>
      </fill>
    </dxf>
    <dxf>
      <fill>
        <patternFill>
          <bgColor indexed="23"/>
        </patternFill>
      </fill>
    </dxf>
    <dxf>
      <fill>
        <patternFill>
          <bgColor indexed="13"/>
        </patternFill>
      </fill>
    </dxf>
    <dxf>
      <fill>
        <patternFill>
          <bgColor rgb="FFFFFF00"/>
        </patternFill>
      </fill>
    </dxf>
    <dxf>
      <fill>
        <patternFill>
          <bgColor indexed="13"/>
        </patternFill>
      </fill>
    </dxf>
    <dxf>
      <fill>
        <patternFill>
          <bgColor indexed="23"/>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patternType="solid">
          <fgColor theme="1" tint="0.499984740745262"/>
          <bgColor theme="0" tint="-0.499984740745262"/>
        </patternFill>
      </fill>
    </dxf>
    <dxf>
      <fill>
        <patternFill>
          <bgColor indexed="23"/>
        </patternFill>
      </fill>
    </dxf>
    <dxf>
      <fill>
        <patternFill>
          <bgColor indexed="23"/>
        </patternFill>
      </fill>
    </dxf>
    <dxf>
      <fill>
        <patternFill>
          <bgColor indexed="13"/>
        </patternFill>
      </fill>
    </dxf>
    <dxf>
      <fill>
        <patternFill>
          <bgColor rgb="FFFFFF00"/>
        </patternFill>
      </fill>
    </dxf>
    <dxf>
      <fill>
        <patternFill>
          <bgColor indexed="13"/>
        </patternFill>
      </fill>
    </dxf>
    <dxf>
      <fill>
        <patternFill>
          <bgColor indexed="23"/>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patternType="solid">
          <fgColor theme="1" tint="0.499984740745262"/>
          <bgColor theme="0" tint="-0.499984740745262"/>
        </patternFill>
      </fill>
    </dxf>
    <dxf>
      <fill>
        <patternFill>
          <bgColor indexed="23"/>
        </patternFill>
      </fill>
    </dxf>
    <dxf>
      <fill>
        <patternFill>
          <bgColor indexed="23"/>
        </patternFill>
      </fill>
    </dxf>
    <dxf>
      <fill>
        <patternFill>
          <bgColor indexed="13"/>
        </patternFill>
      </fill>
    </dxf>
    <dxf>
      <fill>
        <patternFill>
          <bgColor rgb="FFFFFF00"/>
        </patternFill>
      </fill>
    </dxf>
    <dxf>
      <fill>
        <patternFill>
          <bgColor indexed="13"/>
        </patternFill>
      </fill>
    </dxf>
    <dxf>
      <fill>
        <patternFill>
          <bgColor indexed="23"/>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patternType="solid">
          <fgColor theme="1" tint="0.499984740745262"/>
          <bgColor theme="0" tint="-0.499984740745262"/>
        </patternFill>
      </fill>
    </dxf>
    <dxf>
      <fill>
        <patternFill>
          <bgColor indexed="23"/>
        </patternFill>
      </fill>
    </dxf>
    <dxf>
      <fill>
        <patternFill>
          <bgColor indexed="23"/>
        </patternFill>
      </fill>
    </dxf>
    <dxf>
      <fill>
        <patternFill>
          <bgColor rgb="FFFFFF00"/>
        </patternFill>
      </fill>
    </dxf>
    <dxf>
      <fill>
        <patternFill>
          <bgColor indexed="13"/>
        </patternFill>
      </fill>
    </dxf>
    <dxf>
      <fill>
        <patternFill>
          <bgColor theme="0" tint="-0.499984740745262"/>
        </patternFill>
      </fill>
    </dxf>
    <dxf>
      <fill>
        <patternFill>
          <bgColor rgb="FFFFFF00"/>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indexed="13"/>
        </patternFill>
      </fill>
    </dxf>
    <dxf>
      <fill>
        <patternFill>
          <bgColor theme="0" tint="-0.499984740745262"/>
        </patternFill>
      </fill>
    </dxf>
    <dxf>
      <fill>
        <patternFill>
          <bgColor rgb="FFFFFF00"/>
        </patternFill>
      </fill>
    </dxf>
    <dxf>
      <fill>
        <patternFill>
          <bgColor rgb="FFFFFF00"/>
        </patternFill>
      </fill>
    </dxf>
    <dxf>
      <fill>
        <patternFill>
          <bgColor indexed="23"/>
        </patternFill>
      </fill>
    </dxf>
    <dxf>
      <fill>
        <patternFill>
          <bgColor indexed="2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23"/>
        </patternFill>
      </fill>
    </dxf>
    <dxf>
      <fill>
        <patternFill>
          <bgColor indexed="13"/>
        </patternFill>
      </fill>
    </dxf>
    <dxf>
      <fill>
        <patternFill>
          <bgColor rgb="FF5F5F5F"/>
        </patternFill>
      </fill>
    </dxf>
    <dxf>
      <fill>
        <patternFill>
          <bgColor indexed="13"/>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3105150</xdr:colOff>
      <xdr:row>1</xdr:row>
      <xdr:rowOff>47625</xdr:rowOff>
    </xdr:from>
    <xdr:to>
      <xdr:col>6</xdr:col>
      <xdr:colOff>0</xdr:colOff>
      <xdr:row>7</xdr:row>
      <xdr:rowOff>10160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62975" y="219075"/>
          <a:ext cx="962025" cy="9721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9620250</xdr:colOff>
      <xdr:row>0</xdr:row>
      <xdr:rowOff>0</xdr:rowOff>
    </xdr:from>
    <xdr:to>
      <xdr:col>0</xdr:col>
      <xdr:colOff>10877550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0"/>
          <a:ext cx="1257300" cy="12712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7108031</xdr:colOff>
      <xdr:row>1</xdr:row>
      <xdr:rowOff>11906</xdr:rowOff>
    </xdr:from>
    <xdr:to>
      <xdr:col>2</xdr:col>
      <xdr:colOff>8022431</xdr:colOff>
      <xdr:row>2</xdr:row>
      <xdr:rowOff>31591</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9812" y="178594"/>
          <a:ext cx="914400" cy="9245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5" y="435428"/>
          <a:ext cx="2133600" cy="215709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1315201</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9545" y="467591"/>
          <a:ext cx="1352550" cy="13671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13</xdr:col>
      <xdr:colOff>62593</xdr:colOff>
      <xdr:row>2</xdr:row>
      <xdr:rowOff>179705</xdr:rowOff>
    </xdr:to>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45143" y="0"/>
          <a:ext cx="742950" cy="75120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86" y="353786"/>
          <a:ext cx="508635"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mailto:RMI@responsiblebusiness.org" TargetMode="External"/><Relationship Id="rId1" Type="http://schemas.openxmlformats.org/officeDocument/2006/relationships/printerSettings" Target="../printerSettings/printerSettings19.bin"/><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0"/>
  <sheetViews>
    <sheetView showGridLines="0" tabSelected="1" topLeftCell="A2" workbookViewId="0">
      <pane xSplit="1" ySplit="11" topLeftCell="B13" activePane="bottomRight" state="frozen"/>
      <selection activeCell="D16" sqref="D16:J16"/>
      <selection pane="topRight" activeCell="D16" sqref="D16:J16"/>
      <selection pane="bottomLeft" activeCell="D16" sqref="D16:J16"/>
      <selection pane="bottomRight" activeCell="D16" sqref="D16:J16"/>
    </sheetView>
  </sheetViews>
  <sheetFormatPr defaultColWidth="9" defaultRowHeight="12.75"/>
  <cols>
    <col min="1" max="1" width="0.875" style="118" customWidth="1"/>
    <col min="2" max="2" width="6.875" style="118" customWidth="1"/>
    <col min="3" max="3" width="8.5" style="118" customWidth="1"/>
    <col min="4" max="4" width="13" style="234" customWidth="1"/>
    <col min="5" max="5" width="42.375" style="118" customWidth="1"/>
    <col min="6" max="6" width="53.375" style="118" customWidth="1"/>
    <col min="7" max="7" width="0.875" style="118" customWidth="1"/>
    <col min="8" max="16384" width="9" style="118"/>
  </cols>
  <sheetData>
    <row r="1" spans="1:7" ht="13.5" thickTop="1">
      <c r="A1" s="9"/>
      <c r="B1" s="10"/>
      <c r="C1" s="10"/>
      <c r="D1" s="226"/>
      <c r="E1" s="10"/>
      <c r="F1" s="10"/>
      <c r="G1" s="11"/>
    </row>
    <row r="2" spans="1:7">
      <c r="A2" s="350"/>
      <c r="B2" s="38" t="s">
        <v>975</v>
      </c>
      <c r="C2" s="36"/>
      <c r="D2" s="227"/>
      <c r="E2" s="3"/>
      <c r="F2" s="36"/>
      <c r="G2" s="34"/>
    </row>
    <row r="3" spans="1:7">
      <c r="A3" s="350"/>
      <c r="B3" s="5" t="s">
        <v>964</v>
      </c>
      <c r="C3" s="6"/>
      <c r="D3" s="228"/>
      <c r="E3" s="3"/>
      <c r="F3" s="6"/>
      <c r="G3" s="34"/>
    </row>
    <row r="4" spans="1:7" ht="15.75">
      <c r="A4" s="350"/>
      <c r="B4" s="41" t="s">
        <v>977</v>
      </c>
      <c r="C4" s="7"/>
      <c r="D4" s="229"/>
      <c r="E4" s="3"/>
      <c r="F4" s="7"/>
      <c r="G4" s="34"/>
    </row>
    <row r="5" spans="1:7">
      <c r="A5" s="350"/>
      <c r="B5" s="40" t="s">
        <v>1169</v>
      </c>
      <c r="C5" s="4"/>
      <c r="D5" s="230"/>
      <c r="E5" s="3"/>
      <c r="F5" s="4"/>
      <c r="G5" s="34"/>
    </row>
    <row r="6" spans="1:7">
      <c r="A6" s="350"/>
      <c r="B6" s="8"/>
      <c r="C6" s="8"/>
      <c r="D6" s="231"/>
      <c r="E6" s="8"/>
      <c r="F6" s="8"/>
      <c r="G6" s="34"/>
    </row>
    <row r="7" spans="1:7">
      <c r="A7" s="350"/>
      <c r="B7" s="8"/>
      <c r="C7" s="8"/>
      <c r="D7" s="231"/>
      <c r="E7" s="8"/>
      <c r="F7" s="8"/>
      <c r="G7" s="34"/>
    </row>
    <row r="8" spans="1:7">
      <c r="A8" s="350"/>
      <c r="B8" s="8"/>
      <c r="C8" s="8"/>
      <c r="D8" s="231"/>
      <c r="E8" s="8"/>
      <c r="F8" s="8"/>
      <c r="G8" s="34"/>
    </row>
    <row r="9" spans="1:7">
      <c r="A9" s="350"/>
      <c r="B9" s="353" t="s">
        <v>978</v>
      </c>
      <c r="C9" s="353"/>
      <c r="D9" s="353"/>
      <c r="E9" s="353"/>
      <c r="F9" s="353"/>
      <c r="G9" s="34"/>
    </row>
    <row r="10" spans="1:7" ht="27" customHeight="1">
      <c r="A10" s="350"/>
      <c r="B10" s="354" t="s">
        <v>511</v>
      </c>
      <c r="C10" s="354"/>
      <c r="D10" s="354"/>
      <c r="E10" s="354"/>
      <c r="F10" s="354"/>
      <c r="G10" s="34"/>
    </row>
    <row r="11" spans="1:7" ht="27" customHeight="1">
      <c r="A11" s="350"/>
      <c r="B11" s="355"/>
      <c r="C11" s="355"/>
      <c r="D11" s="355"/>
      <c r="E11" s="355"/>
      <c r="F11" s="355"/>
      <c r="G11" s="34"/>
    </row>
    <row r="12" spans="1:7" ht="16.5">
      <c r="A12" s="350"/>
      <c r="B12" s="42" t="s">
        <v>976</v>
      </c>
      <c r="C12" s="43" t="s">
        <v>979</v>
      </c>
      <c r="D12" s="232" t="s">
        <v>980</v>
      </c>
      <c r="E12" s="43" t="s">
        <v>706</v>
      </c>
      <c r="F12" s="43" t="s">
        <v>707</v>
      </c>
      <c r="G12" s="34"/>
    </row>
    <row r="13" spans="1:7" ht="33.75">
      <c r="A13" s="350"/>
      <c r="B13" s="2">
        <v>1</v>
      </c>
      <c r="C13" s="37" t="s">
        <v>1220</v>
      </c>
      <c r="D13" s="39" t="s">
        <v>1004</v>
      </c>
      <c r="E13" s="214" t="s">
        <v>981</v>
      </c>
      <c r="F13" s="214"/>
      <c r="G13" s="34"/>
    </row>
    <row r="14" spans="1:7" ht="33.75">
      <c r="A14" s="350"/>
      <c r="B14" s="2">
        <v>2</v>
      </c>
      <c r="C14" s="37" t="s">
        <v>1220</v>
      </c>
      <c r="D14" s="39" t="s">
        <v>1154</v>
      </c>
      <c r="E14" s="214" t="s">
        <v>607</v>
      </c>
      <c r="F14" s="214" t="s">
        <v>608</v>
      </c>
      <c r="G14" s="34"/>
    </row>
    <row r="15" spans="1:7" ht="89.1" customHeight="1">
      <c r="A15" s="350"/>
      <c r="B15" s="356">
        <v>2.0099999999999998</v>
      </c>
      <c r="C15" s="347" t="s">
        <v>1220</v>
      </c>
      <c r="D15" s="359" t="s">
        <v>2745</v>
      </c>
      <c r="E15" s="215" t="s">
        <v>708</v>
      </c>
      <c r="F15" s="215" t="s">
        <v>711</v>
      </c>
      <c r="G15" s="34"/>
    </row>
    <row r="16" spans="1:7" ht="99" customHeight="1">
      <c r="A16" s="350"/>
      <c r="B16" s="357"/>
      <c r="C16" s="348"/>
      <c r="D16" s="360"/>
      <c r="E16" s="216"/>
      <c r="F16" s="216" t="s">
        <v>709</v>
      </c>
      <c r="G16" s="34"/>
    </row>
    <row r="17" spans="1:7" ht="63" customHeight="1">
      <c r="A17" s="350"/>
      <c r="B17" s="358"/>
      <c r="C17" s="349"/>
      <c r="D17" s="361"/>
      <c r="E17" s="37"/>
      <c r="F17" s="37" t="s">
        <v>710</v>
      </c>
      <c r="G17" s="34"/>
    </row>
    <row r="18" spans="1:7" ht="117" customHeight="1">
      <c r="A18" s="350"/>
      <c r="B18" s="356">
        <v>2.02</v>
      </c>
      <c r="C18" s="347" t="s">
        <v>1220</v>
      </c>
      <c r="D18" s="359" t="s">
        <v>2746</v>
      </c>
      <c r="E18" s="215" t="s">
        <v>512</v>
      </c>
      <c r="F18" s="215" t="s">
        <v>601</v>
      </c>
      <c r="G18" s="34"/>
    </row>
    <row r="19" spans="1:7" ht="71.099999999999994" customHeight="1">
      <c r="A19" s="350"/>
      <c r="B19" s="357"/>
      <c r="C19" s="348"/>
      <c r="D19" s="360"/>
      <c r="E19" s="216" t="s">
        <v>606</v>
      </c>
      <c r="F19" s="216" t="s">
        <v>513</v>
      </c>
      <c r="G19" s="34"/>
    </row>
    <row r="20" spans="1:7" ht="90.75" customHeight="1">
      <c r="A20" s="350"/>
      <c r="B20" s="357"/>
      <c r="C20" s="348"/>
      <c r="D20" s="360"/>
      <c r="E20" s="216"/>
      <c r="F20" s="216" t="s">
        <v>713</v>
      </c>
      <c r="G20" s="34"/>
    </row>
    <row r="21" spans="1:7" ht="74.25" customHeight="1">
      <c r="A21" s="350"/>
      <c r="B21" s="358"/>
      <c r="C21" s="349"/>
      <c r="D21" s="361"/>
      <c r="E21" s="37"/>
      <c r="F21" s="37" t="s">
        <v>712</v>
      </c>
      <c r="G21" s="34"/>
    </row>
    <row r="22" spans="1:7" ht="90" customHeight="1">
      <c r="A22" s="350"/>
      <c r="B22" s="365">
        <v>2.0299999999999998</v>
      </c>
      <c r="C22" s="365" t="s">
        <v>947</v>
      </c>
      <c r="D22" s="368" t="s">
        <v>2747</v>
      </c>
      <c r="E22" s="347" t="s">
        <v>510</v>
      </c>
      <c r="F22" s="215" t="s">
        <v>534</v>
      </c>
      <c r="G22" s="34"/>
    </row>
    <row r="23" spans="1:7" ht="109.5" customHeight="1">
      <c r="A23" s="350"/>
      <c r="B23" s="366"/>
      <c r="C23" s="366"/>
      <c r="D23" s="369"/>
      <c r="E23" s="348"/>
      <c r="F23" s="216" t="s">
        <v>948</v>
      </c>
      <c r="G23" s="34"/>
    </row>
    <row r="24" spans="1:7" ht="74.25" customHeight="1">
      <c r="A24" s="350"/>
      <c r="B24" s="367"/>
      <c r="C24" s="367"/>
      <c r="D24" s="370"/>
      <c r="E24" s="349"/>
      <c r="F24" s="37" t="s">
        <v>509</v>
      </c>
      <c r="G24" s="34"/>
    </row>
    <row r="25" spans="1:7" ht="72" customHeight="1">
      <c r="A25" s="350"/>
      <c r="B25" s="2" t="s">
        <v>532</v>
      </c>
      <c r="C25" s="37" t="s">
        <v>533</v>
      </c>
      <c r="D25" s="39" t="s">
        <v>2748</v>
      </c>
      <c r="E25" s="37" t="s">
        <v>2741</v>
      </c>
      <c r="F25" s="37" t="s">
        <v>535</v>
      </c>
      <c r="G25" s="34"/>
    </row>
    <row r="26" spans="1:7" ht="98.1" customHeight="1">
      <c r="A26" s="350"/>
      <c r="B26" s="362">
        <v>3</v>
      </c>
      <c r="C26" s="356" t="s">
        <v>79</v>
      </c>
      <c r="D26" s="359" t="s">
        <v>2749</v>
      </c>
      <c r="E26" s="347" t="s">
        <v>0</v>
      </c>
      <c r="F26" s="215" t="s">
        <v>73</v>
      </c>
      <c r="G26" s="34"/>
    </row>
    <row r="27" spans="1:7" ht="90" customHeight="1">
      <c r="A27" s="350"/>
      <c r="B27" s="363"/>
      <c r="C27" s="357"/>
      <c r="D27" s="360"/>
      <c r="E27" s="348"/>
      <c r="F27" s="216" t="s">
        <v>68</v>
      </c>
      <c r="G27" s="34"/>
    </row>
    <row r="28" spans="1:7" ht="19.350000000000001" customHeight="1">
      <c r="A28" s="350"/>
      <c r="B28" s="363"/>
      <c r="C28" s="357"/>
      <c r="D28" s="360"/>
      <c r="E28" s="348"/>
      <c r="F28" s="216" t="s">
        <v>69</v>
      </c>
      <c r="G28" s="34"/>
    </row>
    <row r="29" spans="1:7" ht="74.45" customHeight="1">
      <c r="A29" s="350"/>
      <c r="B29" s="363"/>
      <c r="C29" s="357"/>
      <c r="D29" s="360"/>
      <c r="E29" s="348"/>
      <c r="F29" s="216" t="s">
        <v>70</v>
      </c>
      <c r="G29" s="34"/>
    </row>
    <row r="30" spans="1:7" ht="62.45" customHeight="1">
      <c r="A30" s="350"/>
      <c r="B30" s="363"/>
      <c r="C30" s="357"/>
      <c r="D30" s="360"/>
      <c r="E30" s="348"/>
      <c r="F30" s="216" t="s">
        <v>71</v>
      </c>
      <c r="G30" s="34"/>
    </row>
    <row r="31" spans="1:7" ht="81" customHeight="1">
      <c r="A31" s="350"/>
      <c r="B31" s="363"/>
      <c r="C31" s="357"/>
      <c r="D31" s="360"/>
      <c r="E31" s="348"/>
      <c r="F31" s="216" t="s">
        <v>72</v>
      </c>
      <c r="G31" s="34"/>
    </row>
    <row r="32" spans="1:7" ht="48.75" customHeight="1">
      <c r="A32" s="350"/>
      <c r="B32" s="363"/>
      <c r="C32" s="357"/>
      <c r="D32" s="360"/>
      <c r="E32" s="348"/>
      <c r="F32" s="216" t="s">
        <v>75</v>
      </c>
      <c r="G32" s="34"/>
    </row>
    <row r="33" spans="1:7" ht="98.45" customHeight="1">
      <c r="A33" s="350"/>
      <c r="B33" s="363"/>
      <c r="C33" s="357"/>
      <c r="D33" s="360"/>
      <c r="E33" s="348"/>
      <c r="F33" s="216" t="s">
        <v>74</v>
      </c>
      <c r="G33" s="34"/>
    </row>
    <row r="34" spans="1:7" ht="89.1" customHeight="1">
      <c r="A34" s="350"/>
      <c r="B34" s="363"/>
      <c r="C34" s="357"/>
      <c r="D34" s="360"/>
      <c r="E34" s="348"/>
      <c r="F34" s="216" t="s">
        <v>76</v>
      </c>
      <c r="G34" s="34"/>
    </row>
    <row r="35" spans="1:7" ht="29.1" customHeight="1">
      <c r="A35" s="350"/>
      <c r="B35" s="363"/>
      <c r="C35" s="357"/>
      <c r="D35" s="360"/>
      <c r="E35" s="348"/>
      <c r="F35" s="216" t="s">
        <v>77</v>
      </c>
      <c r="G35" s="34"/>
    </row>
    <row r="36" spans="1:7" ht="126.75">
      <c r="A36" s="350"/>
      <c r="B36" s="364"/>
      <c r="C36" s="358"/>
      <c r="D36" s="361"/>
      <c r="E36" s="349"/>
      <c r="F36" s="217" t="s">
        <v>78</v>
      </c>
      <c r="G36" s="34"/>
    </row>
    <row r="37" spans="1:7" ht="123.75">
      <c r="A37" s="350"/>
      <c r="B37" s="176">
        <v>3.01</v>
      </c>
      <c r="C37" s="177" t="s">
        <v>79</v>
      </c>
      <c r="D37" s="39" t="s">
        <v>2750</v>
      </c>
      <c r="E37" s="218" t="s">
        <v>1475</v>
      </c>
      <c r="F37" s="219" t="s">
        <v>1602</v>
      </c>
      <c r="G37" s="34"/>
    </row>
    <row r="38" spans="1:7" ht="112.5">
      <c r="A38" s="350"/>
      <c r="B38" s="176">
        <v>3.02</v>
      </c>
      <c r="C38" s="177" t="s">
        <v>1509</v>
      </c>
      <c r="D38" s="39" t="s">
        <v>2751</v>
      </c>
      <c r="E38" s="218" t="s">
        <v>1524</v>
      </c>
      <c r="F38" s="219" t="s">
        <v>1603</v>
      </c>
      <c r="G38" s="34"/>
    </row>
    <row r="39" spans="1:7" ht="101.25">
      <c r="A39" s="350"/>
      <c r="B39" s="192">
        <v>4</v>
      </c>
      <c r="C39" s="191" t="s">
        <v>1782</v>
      </c>
      <c r="D39" s="39" t="s">
        <v>2752</v>
      </c>
      <c r="E39" s="37" t="s">
        <v>2680</v>
      </c>
      <c r="F39" s="37" t="s">
        <v>1783</v>
      </c>
      <c r="G39" s="34"/>
    </row>
    <row r="40" spans="1:7" ht="56.25">
      <c r="A40" s="350"/>
      <c r="B40" s="176">
        <v>4.01</v>
      </c>
      <c r="C40" s="191" t="s">
        <v>1782</v>
      </c>
      <c r="D40" s="39" t="s">
        <v>2754</v>
      </c>
      <c r="E40" s="37" t="s">
        <v>2700</v>
      </c>
      <c r="F40" s="37" t="s">
        <v>2706</v>
      </c>
      <c r="G40" s="34"/>
    </row>
    <row r="41" spans="1:7" ht="56.25">
      <c r="A41" s="350"/>
      <c r="B41" s="176" t="s">
        <v>2739</v>
      </c>
      <c r="C41" s="191" t="s">
        <v>1782</v>
      </c>
      <c r="D41" s="39" t="s">
        <v>2753</v>
      </c>
      <c r="E41" s="37" t="s">
        <v>2742</v>
      </c>
      <c r="F41" s="37" t="s">
        <v>2740</v>
      </c>
      <c r="G41" s="34"/>
    </row>
    <row r="42" spans="1:7" ht="56.25">
      <c r="A42" s="350"/>
      <c r="B42" s="176" t="s">
        <v>2791</v>
      </c>
      <c r="C42" s="191" t="s">
        <v>1782</v>
      </c>
      <c r="D42" s="39" t="s">
        <v>2962</v>
      </c>
      <c r="E42" s="37" t="s">
        <v>2741</v>
      </c>
      <c r="F42" s="37" t="s">
        <v>2792</v>
      </c>
      <c r="G42" s="34"/>
    </row>
    <row r="43" spans="1:7" ht="123.75">
      <c r="A43" s="350"/>
      <c r="B43" s="208">
        <v>4.0999999999999996</v>
      </c>
      <c r="C43" s="191" t="s">
        <v>2961</v>
      </c>
      <c r="D43" s="209">
        <v>42867</v>
      </c>
      <c r="E43" s="220" t="s">
        <v>2964</v>
      </c>
      <c r="F43" s="37" t="s">
        <v>2963</v>
      </c>
      <c r="G43" s="34"/>
    </row>
    <row r="44" spans="1:7" ht="78.75">
      <c r="A44" s="350"/>
      <c r="B44" s="208">
        <v>4.2</v>
      </c>
      <c r="C44" s="191" t="s">
        <v>2961</v>
      </c>
      <c r="D44" s="209">
        <v>42704</v>
      </c>
      <c r="E44" s="220" t="s">
        <v>3218</v>
      </c>
      <c r="F44" s="37" t="s">
        <v>3183</v>
      </c>
      <c r="G44" s="34"/>
    </row>
    <row r="45" spans="1:7" ht="157.5">
      <c r="A45" s="350"/>
      <c r="B45" s="285">
        <v>5</v>
      </c>
      <c r="C45" s="191" t="s">
        <v>2961</v>
      </c>
      <c r="D45" s="209">
        <v>42867</v>
      </c>
      <c r="E45" s="220" t="s">
        <v>14010</v>
      </c>
      <c r="F45" s="37" t="s">
        <v>13594</v>
      </c>
      <c r="G45" s="34"/>
    </row>
    <row r="46" spans="1:7" ht="45">
      <c r="A46" s="350"/>
      <c r="B46" s="208">
        <v>5.01</v>
      </c>
      <c r="C46" s="191" t="s">
        <v>2961</v>
      </c>
      <c r="D46" s="209">
        <v>42907</v>
      </c>
      <c r="E46" s="220" t="s">
        <v>14066</v>
      </c>
      <c r="F46" s="37" t="s">
        <v>13594</v>
      </c>
      <c r="G46" s="34"/>
    </row>
    <row r="47" spans="1:7" ht="67.5">
      <c r="A47" s="350"/>
      <c r="B47" s="208">
        <v>5.0999999999999996</v>
      </c>
      <c r="C47" s="191" t="s">
        <v>2961</v>
      </c>
      <c r="D47" s="209">
        <v>43070</v>
      </c>
      <c r="E47" s="220" t="s">
        <v>14292</v>
      </c>
      <c r="F47" s="37" t="s">
        <v>14293</v>
      </c>
      <c r="G47" s="34"/>
    </row>
    <row r="48" spans="1:7" ht="56.25">
      <c r="A48" s="350"/>
      <c r="B48" s="208">
        <v>5.1100000000000003</v>
      </c>
      <c r="C48" s="191" t="s">
        <v>14573</v>
      </c>
      <c r="D48" s="209">
        <v>43217</v>
      </c>
      <c r="E48" s="220" t="s">
        <v>14719</v>
      </c>
      <c r="F48" s="37" t="s">
        <v>14614</v>
      </c>
      <c r="G48" s="34"/>
    </row>
    <row r="49" spans="1:7" ht="13.5" thickBot="1">
      <c r="A49" s="351"/>
      <c r="B49" s="352" t="str">
        <f ca="1">OFFSET(L!$C$1,MATCH("General"&amp;"Cpy",L!$A:$A,0)-1,SL,,)</f>
        <v>© 2018 Responsible Minerals Initiative. All rights reserved.</v>
      </c>
      <c r="C49" s="352"/>
      <c r="D49" s="352"/>
      <c r="E49" s="352"/>
      <c r="F49" s="352"/>
      <c r="G49" s="35"/>
    </row>
    <row r="50" spans="1:7" ht="13.5" thickTop="1">
      <c r="A50" s="124"/>
      <c r="B50" s="125"/>
      <c r="C50" s="125"/>
      <c r="D50" s="233"/>
      <c r="E50" s="125"/>
      <c r="F50" s="125"/>
      <c r="G50" s="125"/>
    </row>
  </sheetData>
  <sheetProtection password="E985" sheet="1" objects="1" scenarios="1" formatColumns="0" formatRow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49"/>
    <mergeCell ref="B49:F49"/>
    <mergeCell ref="B9:F9"/>
    <mergeCell ref="B10:F11"/>
    <mergeCell ref="B15:B17"/>
    <mergeCell ref="C15:C17"/>
    <mergeCell ref="D15:D17"/>
    <mergeCell ref="B18:B21"/>
    <mergeCell ref="C18:C21"/>
    <mergeCell ref="D18:D21"/>
    <mergeCell ref="E26:E36"/>
    <mergeCell ref="D26:D36"/>
    <mergeCell ref="C26:C36"/>
    <mergeCell ref="B26:B36"/>
    <mergeCell ref="B22:B24"/>
  </mergeCells>
  <phoneticPr fontId="28"/>
  <pageMargins left="0.25" right="0.25" top="0.75" bottom="0.75" header="0.3" footer="0.3"/>
  <pageSetup scale="70" fitToHeight="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topLeftCell="A204" workbookViewId="0">
      <selection activeCell="B219" sqref="B219"/>
    </sheetView>
  </sheetViews>
  <sheetFormatPr defaultColWidth="8.875" defaultRowHeight="12.75"/>
  <cols>
    <col min="1" max="1" width="20.5" style="80" customWidth="1"/>
    <col min="2" max="2" width="57.125" style="80" customWidth="1"/>
    <col min="3" max="16384" width="8.875" style="80"/>
  </cols>
  <sheetData>
    <row r="1" spans="1:2">
      <c r="A1" s="79" t="s">
        <v>1007</v>
      </c>
      <c r="B1" s="79" t="s">
        <v>14061</v>
      </c>
    </row>
    <row r="2" spans="1:2">
      <c r="A2" t="s">
        <v>13761</v>
      </c>
      <c r="B2" t="s">
        <v>14342</v>
      </c>
    </row>
    <row r="3" spans="1:2">
      <c r="A3" t="s">
        <v>13774</v>
      </c>
      <c r="B3" t="s">
        <v>14352</v>
      </c>
    </row>
    <row r="4" spans="1:2">
      <c r="A4" t="s">
        <v>13765</v>
      </c>
      <c r="B4" t="s">
        <v>14345</v>
      </c>
    </row>
    <row r="5" spans="1:2">
      <c r="A5" t="s">
        <v>13821</v>
      </c>
      <c r="B5" t="s">
        <v>14390</v>
      </c>
    </row>
    <row r="6" spans="1:2">
      <c r="A6" t="s">
        <v>13770</v>
      </c>
      <c r="B6" t="s">
        <v>14350</v>
      </c>
    </row>
    <row r="7" spans="1:2">
      <c r="A7" t="s">
        <v>13759</v>
      </c>
      <c r="B7" t="s">
        <v>1223</v>
      </c>
    </row>
    <row r="8" spans="1:2">
      <c r="A8" t="s">
        <v>13767</v>
      </c>
      <c r="B8" t="s">
        <v>14347</v>
      </c>
    </row>
    <row r="9" spans="1:2">
      <c r="A9" t="s">
        <v>13763</v>
      </c>
      <c r="B9" t="s">
        <v>14344</v>
      </c>
    </row>
    <row r="10" spans="1:2">
      <c r="A10" t="s">
        <v>13768</v>
      </c>
      <c r="B10" t="s">
        <v>14348</v>
      </c>
    </row>
    <row r="11" spans="1:2">
      <c r="A11" t="s">
        <v>13762</v>
      </c>
      <c r="B11" t="s">
        <v>14343</v>
      </c>
    </row>
    <row r="12" spans="1:2">
      <c r="A12" t="s">
        <v>13769</v>
      </c>
      <c r="B12" t="s">
        <v>14349</v>
      </c>
    </row>
    <row r="13" spans="1:2">
      <c r="A13" t="s">
        <v>13766</v>
      </c>
      <c r="B13" t="s">
        <v>14346</v>
      </c>
    </row>
    <row r="14" spans="1:2">
      <c r="A14" t="s">
        <v>13773</v>
      </c>
      <c r="B14" t="s">
        <v>14351</v>
      </c>
    </row>
    <row r="15" spans="1:2">
      <c r="A15" t="s">
        <v>13772</v>
      </c>
      <c r="B15" t="s">
        <v>1225</v>
      </c>
    </row>
    <row r="16" spans="1:2">
      <c r="A16" t="s">
        <v>13771</v>
      </c>
      <c r="B16" t="s">
        <v>1226</v>
      </c>
    </row>
    <row r="17" spans="1:2">
      <c r="A17" t="s">
        <v>13775</v>
      </c>
      <c r="B17" t="s">
        <v>14353</v>
      </c>
    </row>
    <row r="18" spans="1:2">
      <c r="A18" t="s">
        <v>13791</v>
      </c>
      <c r="B18" t="s">
        <v>14366</v>
      </c>
    </row>
    <row r="19" spans="1:2">
      <c r="A19" t="s">
        <v>13782</v>
      </c>
      <c r="B19" t="s">
        <v>14359</v>
      </c>
    </row>
    <row r="20" spans="1:2">
      <c r="A20" t="s">
        <v>13778</v>
      </c>
      <c r="B20" t="s">
        <v>14356</v>
      </c>
    </row>
    <row r="21" spans="1:2">
      <c r="A21" t="s">
        <v>13777</v>
      </c>
      <c r="B21" t="s">
        <v>14355</v>
      </c>
    </row>
    <row r="22" spans="1:2">
      <c r="A22" t="s">
        <v>13795</v>
      </c>
      <c r="B22" t="s">
        <v>14370</v>
      </c>
    </row>
    <row r="23" spans="1:2">
      <c r="A23" t="s">
        <v>13779</v>
      </c>
      <c r="B23" t="s">
        <v>1227</v>
      </c>
    </row>
    <row r="24" spans="1:2">
      <c r="A24" t="s">
        <v>13796</v>
      </c>
      <c r="B24" t="s">
        <v>14371</v>
      </c>
    </row>
    <row r="25" spans="1:2">
      <c r="A25" t="s">
        <v>13784</v>
      </c>
      <c r="B25" t="s">
        <v>14361</v>
      </c>
    </row>
    <row r="26" spans="1:2">
      <c r="A26" t="s">
        <v>13786</v>
      </c>
      <c r="B26" t="s">
        <v>14363</v>
      </c>
    </row>
    <row r="27" spans="1:2">
      <c r="A27" t="s">
        <v>13792</v>
      </c>
      <c r="B27" t="s">
        <v>14367</v>
      </c>
    </row>
    <row r="28" spans="1:2">
      <c r="A28" t="s">
        <v>13788</v>
      </c>
      <c r="B28" t="s">
        <v>3151</v>
      </c>
    </row>
    <row r="29" spans="1:2">
      <c r="A29" t="s">
        <v>13789</v>
      </c>
      <c r="B29" t="s">
        <v>14365</v>
      </c>
    </row>
    <row r="30" spans="1:2">
      <c r="A30" t="s">
        <v>13776</v>
      </c>
      <c r="B30" t="s">
        <v>14354</v>
      </c>
    </row>
    <row r="31" spans="1:2">
      <c r="A31" t="s">
        <v>13794</v>
      </c>
      <c r="B31" t="s">
        <v>14369</v>
      </c>
    </row>
    <row r="32" spans="1:2">
      <c r="A32" t="s">
        <v>13793</v>
      </c>
      <c r="B32" t="s">
        <v>14368</v>
      </c>
    </row>
    <row r="33" spans="1:2">
      <c r="A33" t="s">
        <v>13790</v>
      </c>
      <c r="B33" t="s">
        <v>1228</v>
      </c>
    </row>
    <row r="34" spans="1:2">
      <c r="A34" t="s">
        <v>13865</v>
      </c>
      <c r="B34" t="s">
        <v>14429</v>
      </c>
    </row>
    <row r="35" spans="1:2">
      <c r="A35" t="s">
        <v>13787</v>
      </c>
      <c r="B35" t="s">
        <v>14364</v>
      </c>
    </row>
    <row r="36" spans="1:2">
      <c r="A36" t="s">
        <v>13781</v>
      </c>
      <c r="B36" t="s">
        <v>14358</v>
      </c>
    </row>
    <row r="37" spans="1:2">
      <c r="A37" t="s">
        <v>13780</v>
      </c>
      <c r="B37" t="s">
        <v>14357</v>
      </c>
    </row>
    <row r="38" spans="1:2">
      <c r="A38" t="s">
        <v>13783</v>
      </c>
      <c r="B38" t="s">
        <v>14360</v>
      </c>
    </row>
    <row r="39" spans="1:2">
      <c r="A39" t="s">
        <v>13811</v>
      </c>
      <c r="B39" t="s">
        <v>14382</v>
      </c>
    </row>
    <row r="40" spans="1:2">
      <c r="A40" t="s">
        <v>13876</v>
      </c>
      <c r="B40" t="s">
        <v>14437</v>
      </c>
    </row>
    <row r="41" spans="1:2">
      <c r="A41" t="s">
        <v>13806</v>
      </c>
      <c r="B41" t="s">
        <v>14378</v>
      </c>
    </row>
    <row r="42" spans="1:2">
      <c r="A42" t="s">
        <v>13797</v>
      </c>
      <c r="B42" t="s">
        <v>1229</v>
      </c>
    </row>
    <row r="43" spans="1:2">
      <c r="A43" t="s">
        <v>13883</v>
      </c>
      <c r="B43" t="s">
        <v>14443</v>
      </c>
    </row>
    <row r="44" spans="1:2">
      <c r="A44" t="s">
        <v>13800</v>
      </c>
      <c r="B44" t="s">
        <v>14374</v>
      </c>
    </row>
    <row r="45" spans="1:2">
      <c r="A45" t="s">
        <v>13973</v>
      </c>
      <c r="B45" t="s">
        <v>14518</v>
      </c>
    </row>
    <row r="46" spans="1:2">
      <c r="A46" t="s">
        <v>13805</v>
      </c>
      <c r="B46" t="s">
        <v>1231</v>
      </c>
    </row>
    <row r="47" spans="1:2">
      <c r="A47" t="s">
        <v>13807</v>
      </c>
      <c r="B47" t="s">
        <v>1232</v>
      </c>
    </row>
    <row r="48" spans="1:2">
      <c r="A48" t="s">
        <v>13813</v>
      </c>
      <c r="B48" t="s">
        <v>14384</v>
      </c>
    </row>
    <row r="49" spans="1:2">
      <c r="A49" t="s">
        <v>13798</v>
      </c>
      <c r="B49" t="s">
        <v>14372</v>
      </c>
    </row>
    <row r="50" spans="1:2">
      <c r="A50" t="s">
        <v>13808</v>
      </c>
      <c r="B50" t="s">
        <v>14379</v>
      </c>
    </row>
    <row r="51" spans="1:2">
      <c r="A51" t="s">
        <v>13878</v>
      </c>
      <c r="B51" t="s">
        <v>14439</v>
      </c>
    </row>
    <row r="52" spans="1:2">
      <c r="A52" t="s">
        <v>13801</v>
      </c>
      <c r="B52" t="s">
        <v>14375</v>
      </c>
    </row>
    <row r="53" spans="1:2">
      <c r="A53" t="s">
        <v>13799</v>
      </c>
      <c r="B53" t="s">
        <v>14373</v>
      </c>
    </row>
    <row r="54" spans="1:2">
      <c r="A54" t="s">
        <v>13804</v>
      </c>
      <c r="B54" t="s">
        <v>14377</v>
      </c>
    </row>
    <row r="55" spans="1:2">
      <c r="A55" t="s">
        <v>13809</v>
      </c>
      <c r="B55" t="s">
        <v>14380</v>
      </c>
    </row>
    <row r="56" spans="1:2">
      <c r="A56" t="s">
        <v>13803</v>
      </c>
      <c r="B56" t="s">
        <v>14376</v>
      </c>
    </row>
    <row r="57" spans="1:2">
      <c r="A57" t="s">
        <v>13857</v>
      </c>
      <c r="B57" t="s">
        <v>14423</v>
      </c>
    </row>
    <row r="58" spans="1:2">
      <c r="A58" t="s">
        <v>13810</v>
      </c>
      <c r="B58" t="s">
        <v>14381</v>
      </c>
    </row>
    <row r="59" spans="1:2">
      <c r="A59" t="s">
        <v>13812</v>
      </c>
      <c r="B59" t="s">
        <v>14383</v>
      </c>
    </row>
    <row r="60" spans="1:2">
      <c r="A60" t="s">
        <v>13814</v>
      </c>
      <c r="B60" t="s">
        <v>14385</v>
      </c>
    </row>
    <row r="61" spans="1:2">
      <c r="A61" t="s">
        <v>13815</v>
      </c>
      <c r="B61" t="s">
        <v>1233</v>
      </c>
    </row>
    <row r="62" spans="1:2">
      <c r="A62" t="s">
        <v>13818</v>
      </c>
      <c r="B62" t="s">
        <v>14387</v>
      </c>
    </row>
    <row r="63" spans="1:2">
      <c r="A63" t="s">
        <v>13817</v>
      </c>
      <c r="B63" t="s">
        <v>14386</v>
      </c>
    </row>
    <row r="64" spans="1:2">
      <c r="A64" t="s">
        <v>13819</v>
      </c>
      <c r="B64" t="s">
        <v>14388</v>
      </c>
    </row>
    <row r="65" spans="1:2">
      <c r="A65" t="s">
        <v>13820</v>
      </c>
      <c r="B65" t="s">
        <v>14389</v>
      </c>
    </row>
    <row r="66" spans="1:2">
      <c r="A66" t="s">
        <v>13822</v>
      </c>
      <c r="B66" t="s">
        <v>14391</v>
      </c>
    </row>
    <row r="67" spans="1:2">
      <c r="A67" t="s">
        <v>13824</v>
      </c>
      <c r="B67" t="s">
        <v>14392</v>
      </c>
    </row>
    <row r="68" spans="1:2">
      <c r="A68" t="s">
        <v>13968</v>
      </c>
      <c r="B68" t="s">
        <v>14513</v>
      </c>
    </row>
    <row r="69" spans="1:2">
      <c r="A69" t="s">
        <v>13847</v>
      </c>
      <c r="B69" t="s">
        <v>14413</v>
      </c>
    </row>
    <row r="70" spans="1:2">
      <c r="A70" t="s">
        <v>13826</v>
      </c>
      <c r="B70" t="s">
        <v>14394</v>
      </c>
    </row>
    <row r="71" spans="1:2">
      <c r="A71" t="s">
        <v>13823</v>
      </c>
      <c r="B71" t="s">
        <v>1236</v>
      </c>
    </row>
    <row r="72" spans="1:2">
      <c r="A72" t="s">
        <v>13828</v>
      </c>
      <c r="B72" t="s">
        <v>14395</v>
      </c>
    </row>
    <row r="73" spans="1:2">
      <c r="A73" t="s">
        <v>13831</v>
      </c>
      <c r="B73" t="s">
        <v>14398</v>
      </c>
    </row>
    <row r="74" spans="1:2">
      <c r="A74" t="s">
        <v>13833</v>
      </c>
      <c r="B74" t="s">
        <v>14400</v>
      </c>
    </row>
    <row r="75" spans="1:2">
      <c r="A75" t="s">
        <v>13830</v>
      </c>
      <c r="B75" t="s">
        <v>14397</v>
      </c>
    </row>
    <row r="76" spans="1:2">
      <c r="A76" t="s">
        <v>13829</v>
      </c>
      <c r="B76" t="s">
        <v>14396</v>
      </c>
    </row>
    <row r="77" spans="1:2">
      <c r="A77" t="s">
        <v>13834</v>
      </c>
      <c r="B77" t="s">
        <v>1237</v>
      </c>
    </row>
    <row r="78" spans="1:2">
      <c r="A78" t="s">
        <v>13839</v>
      </c>
      <c r="B78" t="s">
        <v>14405</v>
      </c>
    </row>
    <row r="79" spans="1:2">
      <c r="A79" t="s">
        <v>13933</v>
      </c>
      <c r="B79" t="s">
        <v>14485</v>
      </c>
    </row>
    <row r="80" spans="1:2">
      <c r="A80" t="s">
        <v>13974</v>
      </c>
      <c r="B80" t="s">
        <v>14519</v>
      </c>
    </row>
    <row r="81" spans="1:2">
      <c r="A81" t="s">
        <v>13835</v>
      </c>
      <c r="B81" t="s">
        <v>14401</v>
      </c>
    </row>
    <row r="82" spans="1:2">
      <c r="A82" t="s">
        <v>13844</v>
      </c>
      <c r="B82" t="s">
        <v>14410</v>
      </c>
    </row>
    <row r="83" spans="1:2">
      <c r="A83" t="s">
        <v>13838</v>
      </c>
      <c r="B83" t="s">
        <v>14404</v>
      </c>
    </row>
    <row r="84" spans="1:2">
      <c r="A84" t="s">
        <v>13816</v>
      </c>
      <c r="B84" t="s">
        <v>1234</v>
      </c>
    </row>
    <row r="85" spans="1:2">
      <c r="A85" t="s">
        <v>13841</v>
      </c>
      <c r="B85" t="s">
        <v>14407</v>
      </c>
    </row>
    <row r="86" spans="1:2">
      <c r="A86" t="s">
        <v>13842</v>
      </c>
      <c r="B86" t="s">
        <v>14408</v>
      </c>
    </row>
    <row r="87" spans="1:2">
      <c r="A87" t="s">
        <v>13848</v>
      </c>
      <c r="B87" t="s">
        <v>14414</v>
      </c>
    </row>
    <row r="88" spans="1:2">
      <c r="A88" t="s">
        <v>13843</v>
      </c>
      <c r="B88" t="s">
        <v>14409</v>
      </c>
    </row>
    <row r="89" spans="1:2">
      <c r="A89" t="s">
        <v>13837</v>
      </c>
      <c r="B89" t="s">
        <v>14403</v>
      </c>
    </row>
    <row r="90" spans="1:2">
      <c r="A90" t="s">
        <v>13846</v>
      </c>
      <c r="B90" t="s">
        <v>14412</v>
      </c>
    </row>
    <row r="91" spans="1:2">
      <c r="A91" t="s">
        <v>13851</v>
      </c>
      <c r="B91" t="s">
        <v>14417</v>
      </c>
    </row>
    <row r="92" spans="1:2">
      <c r="A92" t="s">
        <v>13850</v>
      </c>
      <c r="B92" t="s">
        <v>14416</v>
      </c>
    </row>
    <row r="93" spans="1:2">
      <c r="A93" t="s">
        <v>13840</v>
      </c>
      <c r="B93" t="s">
        <v>14406</v>
      </c>
    </row>
    <row r="94" spans="1:2">
      <c r="A94" t="s">
        <v>13845</v>
      </c>
      <c r="B94" t="s">
        <v>14411</v>
      </c>
    </row>
    <row r="95" spans="1:2">
      <c r="A95" t="s">
        <v>13852</v>
      </c>
      <c r="B95" t="s">
        <v>14418</v>
      </c>
    </row>
    <row r="96" spans="1:2">
      <c r="A96" t="s">
        <v>13853</v>
      </c>
      <c r="B96" t="s">
        <v>14419</v>
      </c>
    </row>
    <row r="97" spans="1:2">
      <c r="A97" t="s">
        <v>13858</v>
      </c>
      <c r="B97" t="s">
        <v>14424</v>
      </c>
    </row>
    <row r="98" spans="1:2">
      <c r="A98" t="s">
        <v>13855</v>
      </c>
      <c r="B98" t="s">
        <v>14421</v>
      </c>
    </row>
    <row r="99" spans="1:2">
      <c r="A99" t="s">
        <v>13994</v>
      </c>
      <c r="B99" t="s">
        <v>14533</v>
      </c>
    </row>
    <row r="100" spans="1:2">
      <c r="A100" t="s">
        <v>13856</v>
      </c>
      <c r="B100" t="s">
        <v>14422</v>
      </c>
    </row>
    <row r="101" spans="1:2">
      <c r="A101" t="s">
        <v>13854</v>
      </c>
      <c r="B101" t="s">
        <v>14420</v>
      </c>
    </row>
    <row r="102" spans="1:2">
      <c r="A102" t="s">
        <v>13859</v>
      </c>
      <c r="B102" t="s">
        <v>14425</v>
      </c>
    </row>
    <row r="103" spans="1:2">
      <c r="A103" t="s">
        <v>13868</v>
      </c>
      <c r="B103" t="s">
        <v>14432</v>
      </c>
    </row>
    <row r="104" spans="1:2">
      <c r="A104" t="s">
        <v>13864</v>
      </c>
      <c r="B104" t="s">
        <v>1239</v>
      </c>
    </row>
    <row r="105" spans="1:2">
      <c r="A105" t="s">
        <v>13860</v>
      </c>
      <c r="B105" t="s">
        <v>1238</v>
      </c>
    </row>
    <row r="106" spans="1:2">
      <c r="A106" t="s">
        <v>13867</v>
      </c>
      <c r="B106" t="s">
        <v>14431</v>
      </c>
    </row>
    <row r="107" spans="1:2">
      <c r="A107" t="s">
        <v>13866</v>
      </c>
      <c r="B107" t="s">
        <v>14430</v>
      </c>
    </row>
    <row r="108" spans="1:2">
      <c r="A108" t="s">
        <v>13861</v>
      </c>
      <c r="B108" t="s">
        <v>14426</v>
      </c>
    </row>
    <row r="109" spans="1:2">
      <c r="A109" t="s">
        <v>13863</v>
      </c>
      <c r="B109" t="s">
        <v>14428</v>
      </c>
    </row>
    <row r="110" spans="1:2">
      <c r="A110" t="s">
        <v>13862</v>
      </c>
      <c r="B110" t="s">
        <v>14427</v>
      </c>
    </row>
    <row r="111" spans="1:2">
      <c r="A111" t="s">
        <v>13869</v>
      </c>
      <c r="B111" t="s">
        <v>1240</v>
      </c>
    </row>
    <row r="112" spans="1:2">
      <c r="A112" t="s">
        <v>13871</v>
      </c>
      <c r="B112" t="s">
        <v>14434</v>
      </c>
    </row>
    <row r="113" spans="1:2">
      <c r="A113" t="s">
        <v>13873</v>
      </c>
      <c r="B113" t="s">
        <v>1241</v>
      </c>
    </row>
    <row r="114" spans="1:2">
      <c r="A114" t="s">
        <v>13870</v>
      </c>
      <c r="B114" t="s">
        <v>14433</v>
      </c>
    </row>
    <row r="115" spans="1:2">
      <c r="A115" t="s">
        <v>13872</v>
      </c>
      <c r="B115" t="s">
        <v>14435</v>
      </c>
    </row>
    <row r="116" spans="1:2">
      <c r="A116" t="s">
        <v>13884</v>
      </c>
      <c r="B116" t="s">
        <v>1242</v>
      </c>
    </row>
    <row r="117" spans="1:2">
      <c r="A117" t="s">
        <v>13874</v>
      </c>
      <c r="B117" t="s">
        <v>14436</v>
      </c>
    </row>
    <row r="118" spans="1:2">
      <c r="A118" t="s">
        <v>13877</v>
      </c>
      <c r="B118" t="s">
        <v>14438</v>
      </c>
    </row>
    <row r="119" spans="1:2">
      <c r="A119" t="s">
        <v>13880</v>
      </c>
      <c r="B119" t="s">
        <v>14441</v>
      </c>
    </row>
    <row r="120" spans="1:2">
      <c r="A120" t="s">
        <v>13881</v>
      </c>
      <c r="B120" t="s">
        <v>1244</v>
      </c>
    </row>
    <row r="121" spans="1:2">
      <c r="A121" t="s">
        <v>13882</v>
      </c>
      <c r="B121" t="s">
        <v>14442</v>
      </c>
    </row>
    <row r="122" spans="1:2">
      <c r="A122" t="s">
        <v>13875</v>
      </c>
      <c r="B122" t="s">
        <v>1243</v>
      </c>
    </row>
    <row r="123" spans="1:2">
      <c r="A123" t="s">
        <v>13885</v>
      </c>
      <c r="B123" t="s">
        <v>14444</v>
      </c>
    </row>
    <row r="124" spans="1:2">
      <c r="A124" t="s">
        <v>13894</v>
      </c>
      <c r="B124" t="s">
        <v>14452</v>
      </c>
    </row>
    <row r="125" spans="1:2">
      <c r="A125" t="s">
        <v>13886</v>
      </c>
      <c r="B125" t="s">
        <v>14445</v>
      </c>
    </row>
    <row r="126" spans="1:2">
      <c r="A126" t="s">
        <v>13891</v>
      </c>
      <c r="B126" t="s">
        <v>14450</v>
      </c>
    </row>
    <row r="127" spans="1:2">
      <c r="A127" t="s">
        <v>13890</v>
      </c>
      <c r="B127" t="s">
        <v>14449</v>
      </c>
    </row>
    <row r="128" spans="1:2">
      <c r="A128" t="s">
        <v>13895</v>
      </c>
      <c r="B128" t="s">
        <v>14453</v>
      </c>
    </row>
    <row r="129" spans="1:2">
      <c r="A129" t="s">
        <v>13888</v>
      </c>
      <c r="B129" t="s">
        <v>14447</v>
      </c>
    </row>
    <row r="130" spans="1:2">
      <c r="A130" t="s">
        <v>13892</v>
      </c>
      <c r="B130" t="s">
        <v>1245</v>
      </c>
    </row>
    <row r="131" spans="1:2">
      <c r="A131" t="s">
        <v>13893</v>
      </c>
      <c r="B131" t="s">
        <v>14451</v>
      </c>
    </row>
    <row r="132" spans="1:2">
      <c r="A132" t="s">
        <v>13907</v>
      </c>
      <c r="B132" t="s">
        <v>14463</v>
      </c>
    </row>
    <row r="133" spans="1:2">
      <c r="A133" t="s">
        <v>13903</v>
      </c>
      <c r="B133" t="s">
        <v>3311</v>
      </c>
    </row>
    <row r="134" spans="1:2">
      <c r="A134" t="s">
        <v>13901</v>
      </c>
      <c r="B134" t="s">
        <v>14459</v>
      </c>
    </row>
    <row r="135" spans="1:2">
      <c r="A135" t="s">
        <v>13915</v>
      </c>
      <c r="B135" t="s">
        <v>14471</v>
      </c>
    </row>
    <row r="136" spans="1:2">
      <c r="A136" t="s">
        <v>13917</v>
      </c>
      <c r="B136" t="s">
        <v>1248</v>
      </c>
    </row>
    <row r="137" spans="1:2">
      <c r="A137" t="s">
        <v>13914</v>
      </c>
      <c r="B137" t="s">
        <v>14470</v>
      </c>
    </row>
    <row r="138" spans="1:2">
      <c r="A138" t="s">
        <v>13904</v>
      </c>
      <c r="B138" t="s">
        <v>14461</v>
      </c>
    </row>
    <row r="139" spans="1:2">
      <c r="A139" t="s">
        <v>13912</v>
      </c>
      <c r="B139" t="s">
        <v>14468</v>
      </c>
    </row>
    <row r="140" spans="1:2">
      <c r="A140" t="s">
        <v>13902</v>
      </c>
      <c r="B140" t="s">
        <v>14460</v>
      </c>
    </row>
    <row r="141" spans="1:2">
      <c r="A141" t="s">
        <v>13909</v>
      </c>
      <c r="B141" t="s">
        <v>14465</v>
      </c>
    </row>
    <row r="142" spans="1:2">
      <c r="A142" t="s">
        <v>13910</v>
      </c>
      <c r="B142" t="s">
        <v>14466</v>
      </c>
    </row>
    <row r="143" spans="1:2">
      <c r="A143" t="s">
        <v>13913</v>
      </c>
      <c r="B143" t="s">
        <v>14469</v>
      </c>
    </row>
    <row r="144" spans="1:2">
      <c r="A144" t="s">
        <v>14004</v>
      </c>
      <c r="B144" t="s">
        <v>14542</v>
      </c>
    </row>
    <row r="145" spans="1:2">
      <c r="A145" t="s">
        <v>13916</v>
      </c>
      <c r="B145" t="s">
        <v>1246</v>
      </c>
    </row>
    <row r="146" spans="1:2">
      <c r="A146" t="s">
        <v>13832</v>
      </c>
      <c r="B146" t="s">
        <v>14399</v>
      </c>
    </row>
    <row r="147" spans="1:2">
      <c r="A147" t="s">
        <v>13898</v>
      </c>
      <c r="B147" t="s">
        <v>14456</v>
      </c>
    </row>
    <row r="148" spans="1:2">
      <c r="A148" t="s">
        <v>13897</v>
      </c>
      <c r="B148" t="s">
        <v>14455</v>
      </c>
    </row>
    <row r="149" spans="1:2">
      <c r="A149" t="s">
        <v>13906</v>
      </c>
      <c r="B149" t="s">
        <v>14462</v>
      </c>
    </row>
    <row r="150" spans="1:2">
      <c r="A150" t="s">
        <v>13899</v>
      </c>
      <c r="B150" t="s">
        <v>14457</v>
      </c>
    </row>
    <row r="151" spans="1:2">
      <c r="A151" t="s">
        <v>13911</v>
      </c>
      <c r="B151" t="s">
        <v>14467</v>
      </c>
    </row>
    <row r="152" spans="1:2">
      <c r="A152" t="s">
        <v>13896</v>
      </c>
      <c r="B152" t="s">
        <v>14454</v>
      </c>
    </row>
    <row r="153" spans="1:2">
      <c r="A153" t="s">
        <v>13918</v>
      </c>
      <c r="B153" t="s">
        <v>14472</v>
      </c>
    </row>
    <row r="154" spans="1:2">
      <c r="A154" t="s">
        <v>13905</v>
      </c>
      <c r="B154" t="s">
        <v>1247</v>
      </c>
    </row>
    <row r="155" spans="1:2">
      <c r="A155" t="s">
        <v>13919</v>
      </c>
      <c r="B155" t="s">
        <v>14473</v>
      </c>
    </row>
    <row r="156" spans="1:2">
      <c r="A156" t="s">
        <v>13927</v>
      </c>
      <c r="B156" t="s">
        <v>14481</v>
      </c>
    </row>
    <row r="157" spans="1:2">
      <c r="A157" t="s">
        <v>13926</v>
      </c>
      <c r="B157" t="s">
        <v>14480</v>
      </c>
    </row>
    <row r="158" spans="1:2">
      <c r="A158" t="s">
        <v>13925</v>
      </c>
      <c r="B158" t="s">
        <v>1249</v>
      </c>
    </row>
    <row r="159" spans="1:2">
      <c r="A159" t="s">
        <v>13920</v>
      </c>
      <c r="B159" t="s">
        <v>14474</v>
      </c>
    </row>
    <row r="160" spans="1:2">
      <c r="A160" t="s">
        <v>13929</v>
      </c>
      <c r="B160" t="s">
        <v>1250</v>
      </c>
    </row>
    <row r="161" spans="1:2">
      <c r="A161" t="s">
        <v>13924</v>
      </c>
      <c r="B161" t="s">
        <v>14478</v>
      </c>
    </row>
    <row r="162" spans="1:2">
      <c r="A162" t="s">
        <v>13921</v>
      </c>
      <c r="B162" t="s">
        <v>14475</v>
      </c>
    </row>
    <row r="163" spans="1:2">
      <c r="A163" t="s">
        <v>13923</v>
      </c>
      <c r="B163" t="s">
        <v>14477</v>
      </c>
    </row>
    <row r="164" spans="1:2">
      <c r="A164" t="s">
        <v>13928</v>
      </c>
      <c r="B164" t="s">
        <v>14482</v>
      </c>
    </row>
    <row r="165" spans="1:2">
      <c r="A165" t="s">
        <v>13922</v>
      </c>
      <c r="B165" t="s">
        <v>14476</v>
      </c>
    </row>
    <row r="166" spans="1:2">
      <c r="A166" t="s">
        <v>13908</v>
      </c>
      <c r="B166" t="s">
        <v>14464</v>
      </c>
    </row>
    <row r="167" spans="1:2">
      <c r="A167" t="s">
        <v>13764</v>
      </c>
      <c r="B167" t="s">
        <v>14479</v>
      </c>
    </row>
    <row r="168" spans="1:2">
      <c r="A168" t="s">
        <v>13930</v>
      </c>
      <c r="B168" t="s">
        <v>14483</v>
      </c>
    </row>
    <row r="169" spans="1:2">
      <c r="A169" t="s">
        <v>13936</v>
      </c>
      <c r="B169" t="s">
        <v>14487</v>
      </c>
    </row>
    <row r="170" spans="1:2">
      <c r="A170" t="s">
        <v>13943</v>
      </c>
      <c r="B170" t="s">
        <v>14493</v>
      </c>
    </row>
    <row r="171" spans="1:2">
      <c r="A171" t="s">
        <v>13941</v>
      </c>
      <c r="B171" t="s">
        <v>14491</v>
      </c>
    </row>
    <row r="172" spans="1:2">
      <c r="A172" t="s">
        <v>13931</v>
      </c>
      <c r="B172" t="s">
        <v>14484</v>
      </c>
    </row>
    <row r="173" spans="1:2">
      <c r="A173" t="s">
        <v>13934</v>
      </c>
      <c r="B173" t="s">
        <v>14486</v>
      </c>
    </row>
    <row r="174" spans="1:2">
      <c r="A174" t="s">
        <v>13944</v>
      </c>
      <c r="B174" t="s">
        <v>14494</v>
      </c>
    </row>
    <row r="175" spans="1:2">
      <c r="A175" t="s">
        <v>13932</v>
      </c>
      <c r="B175" t="s">
        <v>1008</v>
      </c>
    </row>
    <row r="176" spans="1:2">
      <c r="A176" t="s">
        <v>13935</v>
      </c>
      <c r="B176" t="s">
        <v>1009</v>
      </c>
    </row>
    <row r="177" spans="1:2">
      <c r="A177" t="s">
        <v>13939</v>
      </c>
      <c r="B177" t="s">
        <v>14489</v>
      </c>
    </row>
    <row r="178" spans="1:2">
      <c r="A178" t="s">
        <v>13937</v>
      </c>
      <c r="B178" t="s">
        <v>1010</v>
      </c>
    </row>
    <row r="179" spans="1:2">
      <c r="A179" t="s">
        <v>13942</v>
      </c>
      <c r="B179" t="s">
        <v>14492</v>
      </c>
    </row>
    <row r="180" spans="1:2">
      <c r="A180" t="s">
        <v>13940</v>
      </c>
      <c r="B180" t="s">
        <v>14490</v>
      </c>
    </row>
    <row r="181" spans="1:2">
      <c r="A181" t="s">
        <v>13945</v>
      </c>
      <c r="B181" t="s">
        <v>14495</v>
      </c>
    </row>
    <row r="182" spans="1:2">
      <c r="A182" t="s">
        <v>13946</v>
      </c>
      <c r="B182" t="s">
        <v>14496</v>
      </c>
    </row>
    <row r="183" spans="1:2">
      <c r="A183" t="s">
        <v>13947</v>
      </c>
      <c r="B183" t="s">
        <v>14497</v>
      </c>
    </row>
    <row r="184" spans="1:2">
      <c r="A184" t="s">
        <v>13949</v>
      </c>
      <c r="B184" t="s">
        <v>1011</v>
      </c>
    </row>
    <row r="185" spans="1:2">
      <c r="A185" t="s">
        <v>13950</v>
      </c>
      <c r="B185" t="s">
        <v>14499</v>
      </c>
    </row>
    <row r="186" spans="1:2">
      <c r="A186" t="s">
        <v>13785</v>
      </c>
      <c r="B186" t="s">
        <v>14362</v>
      </c>
    </row>
    <row r="187" spans="1:2">
      <c r="A187" t="s">
        <v>13957</v>
      </c>
      <c r="B187" t="s">
        <v>14502</v>
      </c>
    </row>
    <row r="188" spans="1:2">
      <c r="A188" t="s">
        <v>13879</v>
      </c>
      <c r="B188" t="s">
        <v>14440</v>
      </c>
    </row>
    <row r="189" spans="1:2">
      <c r="A189" t="s">
        <v>13887</v>
      </c>
      <c r="B189" t="s">
        <v>14446</v>
      </c>
    </row>
    <row r="190" spans="1:2">
      <c r="A190" t="s">
        <v>13900</v>
      </c>
      <c r="B190" t="s">
        <v>14458</v>
      </c>
    </row>
    <row r="191" spans="1:2">
      <c r="A191" t="s">
        <v>13938</v>
      </c>
      <c r="B191" t="s">
        <v>14488</v>
      </c>
    </row>
    <row r="192" spans="1:2">
      <c r="A192" t="s">
        <v>13995</v>
      </c>
      <c r="B192" t="s">
        <v>14534</v>
      </c>
    </row>
    <row r="193" spans="1:2">
      <c r="A193" t="s">
        <v>14002</v>
      </c>
      <c r="B193" t="s">
        <v>14540</v>
      </c>
    </row>
    <row r="194" spans="1:2">
      <c r="A194" t="s">
        <v>13962</v>
      </c>
      <c r="B194" t="s">
        <v>14507</v>
      </c>
    </row>
    <row r="195" spans="1:2">
      <c r="A195" t="s">
        <v>13967</v>
      </c>
      <c r="B195" t="s">
        <v>14512</v>
      </c>
    </row>
    <row r="196" spans="1:2">
      <c r="A196" t="s">
        <v>13951</v>
      </c>
      <c r="B196" t="s">
        <v>1012</v>
      </c>
    </row>
    <row r="197" spans="1:2">
      <c r="A197" t="s">
        <v>13963</v>
      </c>
      <c r="B197" t="s">
        <v>14508</v>
      </c>
    </row>
    <row r="198" spans="1:2">
      <c r="A198" t="s">
        <v>13948</v>
      </c>
      <c r="B198" t="s">
        <v>14498</v>
      </c>
    </row>
    <row r="199" spans="1:2">
      <c r="A199" t="s">
        <v>13953</v>
      </c>
      <c r="B199" t="s">
        <v>14501</v>
      </c>
    </row>
    <row r="200" spans="1:2">
      <c r="A200" t="s">
        <v>13961</v>
      </c>
      <c r="B200" t="s">
        <v>14506</v>
      </c>
    </row>
    <row r="201" spans="1:2">
      <c r="A201" t="s">
        <v>13956</v>
      </c>
      <c r="B201" t="s">
        <v>1014</v>
      </c>
    </row>
    <row r="202" spans="1:2">
      <c r="A202" t="s">
        <v>13969</v>
      </c>
      <c r="B202" t="s">
        <v>14514</v>
      </c>
    </row>
    <row r="203" spans="1:2">
      <c r="A203" t="s">
        <v>13960</v>
      </c>
      <c r="B203" t="s">
        <v>14505</v>
      </c>
    </row>
    <row r="204" spans="1:2">
      <c r="A204" t="s">
        <v>13958</v>
      </c>
      <c r="B204" t="s">
        <v>14503</v>
      </c>
    </row>
    <row r="205" spans="1:2">
      <c r="A205" t="s">
        <v>13952</v>
      </c>
      <c r="B205" t="s">
        <v>14500</v>
      </c>
    </row>
    <row r="206" spans="1:2">
      <c r="A206" t="s">
        <v>13964</v>
      </c>
      <c r="B206" t="s">
        <v>14509</v>
      </c>
    </row>
    <row r="207" spans="1:2">
      <c r="A207" t="s">
        <v>14005</v>
      </c>
      <c r="B207" t="s">
        <v>1021</v>
      </c>
    </row>
    <row r="208" spans="1:2">
      <c r="A208" t="s">
        <v>13849</v>
      </c>
      <c r="B208" t="s">
        <v>14415</v>
      </c>
    </row>
    <row r="209" spans="1:2">
      <c r="A209" t="s">
        <v>13966</v>
      </c>
      <c r="B209" t="s">
        <v>14511</v>
      </c>
    </row>
    <row r="210" spans="1:2">
      <c r="A210" t="s">
        <v>13827</v>
      </c>
      <c r="B210" t="s">
        <v>1235</v>
      </c>
    </row>
    <row r="211" spans="1:2">
      <c r="A211" t="s">
        <v>13889</v>
      </c>
      <c r="B211" t="s">
        <v>14448</v>
      </c>
    </row>
    <row r="212" spans="1:2">
      <c r="A212" t="s">
        <v>13954</v>
      </c>
      <c r="B212" t="s">
        <v>1013</v>
      </c>
    </row>
    <row r="213" spans="1:2">
      <c r="A213" t="s">
        <v>13965</v>
      </c>
      <c r="B213" t="s">
        <v>14510</v>
      </c>
    </row>
    <row r="214" spans="1:2">
      <c r="A214" t="s">
        <v>13959</v>
      </c>
      <c r="B214" t="s">
        <v>14504</v>
      </c>
    </row>
    <row r="215" spans="1:2">
      <c r="A215" t="s">
        <v>13971</v>
      </c>
      <c r="B215" t="s">
        <v>14516</v>
      </c>
    </row>
    <row r="216" spans="1:2">
      <c r="A216" t="s">
        <v>13955</v>
      </c>
      <c r="B216" t="s">
        <v>1015</v>
      </c>
    </row>
    <row r="217" spans="1:2">
      <c r="A217" t="s">
        <v>13802</v>
      </c>
      <c r="B217" t="s">
        <v>1230</v>
      </c>
    </row>
    <row r="218" spans="1:2">
      <c r="A218" t="s">
        <v>13970</v>
      </c>
      <c r="B218" t="s">
        <v>14515</v>
      </c>
    </row>
    <row r="219" spans="1:2">
      <c r="A219" t="s">
        <v>13986</v>
      </c>
      <c r="B219" t="s">
        <v>3152</v>
      </c>
    </row>
    <row r="220" spans="1:2">
      <c r="A220" t="s">
        <v>13977</v>
      </c>
      <c r="B220" t="s">
        <v>14521</v>
      </c>
    </row>
    <row r="221" spans="1:2">
      <c r="A221" t="s">
        <v>13987</v>
      </c>
      <c r="B221" t="s">
        <v>14529</v>
      </c>
    </row>
    <row r="222" spans="1:2">
      <c r="A222" t="s">
        <v>13976</v>
      </c>
      <c r="B222" t="s">
        <v>1016</v>
      </c>
    </row>
    <row r="223" spans="1:2">
      <c r="A223" t="s">
        <v>13979</v>
      </c>
      <c r="B223" t="s">
        <v>14523</v>
      </c>
    </row>
    <row r="224" spans="1:2">
      <c r="A224" t="s">
        <v>13975</v>
      </c>
      <c r="B224" t="s">
        <v>14520</v>
      </c>
    </row>
    <row r="225" spans="1:2">
      <c r="A225" t="s">
        <v>13978</v>
      </c>
      <c r="B225" t="s">
        <v>14522</v>
      </c>
    </row>
    <row r="226" spans="1:2">
      <c r="A226" t="s">
        <v>13982</v>
      </c>
      <c r="B226" t="s">
        <v>14526</v>
      </c>
    </row>
    <row r="227" spans="1:2">
      <c r="A227" t="s">
        <v>13984</v>
      </c>
      <c r="B227" t="s">
        <v>14527</v>
      </c>
    </row>
    <row r="228" spans="1:2">
      <c r="A228" t="s">
        <v>13981</v>
      </c>
      <c r="B228" t="s">
        <v>14525</v>
      </c>
    </row>
    <row r="229" spans="1:2">
      <c r="A229" t="s">
        <v>13983</v>
      </c>
      <c r="B229" t="s">
        <v>1017</v>
      </c>
    </row>
    <row r="230" spans="1:2">
      <c r="A230" t="s">
        <v>13980</v>
      </c>
      <c r="B230" t="s">
        <v>14524</v>
      </c>
    </row>
    <row r="231" spans="1:2">
      <c r="A231" t="s">
        <v>13972</v>
      </c>
      <c r="B231" t="s">
        <v>14517</v>
      </c>
    </row>
    <row r="232" spans="1:2">
      <c r="A232" t="s">
        <v>13985</v>
      </c>
      <c r="B232" t="s">
        <v>14528</v>
      </c>
    </row>
    <row r="233" spans="1:2">
      <c r="A233" t="s">
        <v>13989</v>
      </c>
      <c r="B233" t="s">
        <v>1018</v>
      </c>
    </row>
    <row r="234" spans="1:2">
      <c r="A234" t="s">
        <v>13988</v>
      </c>
      <c r="B234" t="s">
        <v>14530</v>
      </c>
    </row>
    <row r="235" spans="1:2">
      <c r="A235" t="s">
        <v>13760</v>
      </c>
      <c r="B235" t="s">
        <v>1224</v>
      </c>
    </row>
    <row r="236" spans="1:2">
      <c r="A236" t="s">
        <v>13836</v>
      </c>
      <c r="B236" t="s">
        <v>14402</v>
      </c>
    </row>
    <row r="237" spans="1:2">
      <c r="A237" t="s">
        <v>13990</v>
      </c>
      <c r="B237" t="s">
        <v>14531</v>
      </c>
    </row>
    <row r="238" spans="1:2">
      <c r="A238" t="s">
        <v>13991</v>
      </c>
      <c r="B238" t="s">
        <v>3153</v>
      </c>
    </row>
    <row r="239" spans="1:2">
      <c r="A239" t="s">
        <v>13992</v>
      </c>
      <c r="B239" t="s">
        <v>14532</v>
      </c>
    </row>
    <row r="240" spans="1:2">
      <c r="A240" t="s">
        <v>13993</v>
      </c>
      <c r="B240" t="s">
        <v>1019</v>
      </c>
    </row>
    <row r="241" spans="1:2">
      <c r="A241" t="s">
        <v>14000</v>
      </c>
      <c r="B241" t="s">
        <v>14538</v>
      </c>
    </row>
    <row r="242" spans="1:2">
      <c r="A242" t="s">
        <v>13996</v>
      </c>
      <c r="B242" t="s">
        <v>14535</v>
      </c>
    </row>
    <row r="243" spans="1:2">
      <c r="A243" t="s">
        <v>13999</v>
      </c>
      <c r="B243" t="s">
        <v>1020</v>
      </c>
    </row>
    <row r="244" spans="1:2">
      <c r="A244" t="s">
        <v>13997</v>
      </c>
      <c r="B244" t="s">
        <v>14536</v>
      </c>
    </row>
    <row r="245" spans="1:2">
      <c r="A245" t="s">
        <v>13998</v>
      </c>
      <c r="B245" t="s">
        <v>14537</v>
      </c>
    </row>
    <row r="246" spans="1:2">
      <c r="A246" t="s">
        <v>14001</v>
      </c>
      <c r="B246" t="s">
        <v>14539</v>
      </c>
    </row>
    <row r="247" spans="1:2">
      <c r="A247" t="s">
        <v>13825</v>
      </c>
      <c r="B247" t="s">
        <v>14393</v>
      </c>
    </row>
    <row r="248" spans="1:2">
      <c r="A248" t="s">
        <v>14003</v>
      </c>
      <c r="B248" t="s">
        <v>14541</v>
      </c>
    </row>
    <row r="249" spans="1:2">
      <c r="A249" t="s">
        <v>14006</v>
      </c>
      <c r="B249" t="s">
        <v>1022</v>
      </c>
    </row>
    <row r="250" spans="1:2">
      <c r="A250" t="s">
        <v>14007</v>
      </c>
      <c r="B250" t="s">
        <v>1023</v>
      </c>
    </row>
  </sheetData>
  <sheetProtection algorithmName="SHA-512" hashValue="GqnEB8pm3YCZCrKbSgfZZdNR8uL/LaF0oUa+81M2dhUQ9TetdDGY0hBIdwtfV/qfFYX/M8XTkr0ct2gz6CeruQ==" saltValue="utExLFKQs8qO9EIKAUZKyQ==" spinCount="100000" sheet="1" objects="1" scenarios="1"/>
  <autoFilter ref="A1:B1" xr:uid="{00000000-0009-0000-0000-000009000000}"/>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verticalDpi="0" r:id="rId1"/>
      <autoFilter ref="A1:B1" xr:uid="{00000000-0000-0000-0000-000000000000}"/>
    </customSheetView>
  </customSheetViews>
  <phoneticPr fontId="28"/>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230"/>
  <sheetViews>
    <sheetView topLeftCell="A5383" workbookViewId="0">
      <selection activeCell="B5402" sqref="B5402"/>
    </sheetView>
  </sheetViews>
  <sheetFormatPr defaultColWidth="8.875" defaultRowHeight="12.75"/>
  <cols>
    <col min="2" max="2" width="27.375" customWidth="1"/>
  </cols>
  <sheetData>
    <row r="1" spans="1:2">
      <c r="A1" s="245" t="s">
        <v>3317</v>
      </c>
      <c r="B1" s="245" t="s">
        <v>3318</v>
      </c>
    </row>
    <row r="2" spans="1:2">
      <c r="A2" t="s">
        <v>13405</v>
      </c>
      <c r="B2" t="s">
        <v>13406</v>
      </c>
    </row>
    <row r="3" spans="1:2">
      <c r="A3" t="s">
        <v>7518</v>
      </c>
      <c r="B3" t="s">
        <v>7519</v>
      </c>
    </row>
    <row r="4" spans="1:2">
      <c r="A4" t="s">
        <v>3344</v>
      </c>
      <c r="B4" t="s">
        <v>3345</v>
      </c>
    </row>
    <row r="5" spans="1:2">
      <c r="A5" t="s">
        <v>8070</v>
      </c>
      <c r="B5" t="s">
        <v>8072</v>
      </c>
    </row>
    <row r="6" spans="1:2">
      <c r="A6" t="s">
        <v>5110</v>
      </c>
      <c r="B6" t="s">
        <v>5111</v>
      </c>
    </row>
    <row r="7" spans="1:2">
      <c r="A7" t="s">
        <v>13419</v>
      </c>
      <c r="B7" t="s">
        <v>13420</v>
      </c>
    </row>
    <row r="8" spans="1:2">
      <c r="A8" t="s">
        <v>5458</v>
      </c>
      <c r="B8" t="s">
        <v>5459</v>
      </c>
    </row>
    <row r="9" spans="1:2">
      <c r="A9" t="s">
        <v>5099</v>
      </c>
      <c r="B9" t="s">
        <v>5101</v>
      </c>
    </row>
    <row r="10" spans="1:2">
      <c r="A10" t="s">
        <v>5483</v>
      </c>
      <c r="B10" t="s">
        <v>5484</v>
      </c>
    </row>
    <row r="11" spans="1:2">
      <c r="A11" t="s">
        <v>8070</v>
      </c>
      <c r="B11" t="s">
        <v>8071</v>
      </c>
    </row>
    <row r="12" spans="1:2">
      <c r="A12" t="s">
        <v>13379</v>
      </c>
      <c r="B12" t="s">
        <v>13380</v>
      </c>
    </row>
    <row r="13" spans="1:2">
      <c r="A13" t="s">
        <v>13379</v>
      </c>
      <c r="B13" t="s">
        <v>13380</v>
      </c>
    </row>
    <row r="14" spans="1:2">
      <c r="A14" t="s">
        <v>4540</v>
      </c>
      <c r="B14" t="s">
        <v>4541</v>
      </c>
    </row>
    <row r="15" spans="1:2">
      <c r="A15" t="s">
        <v>6008</v>
      </c>
      <c r="B15" t="s">
        <v>6009</v>
      </c>
    </row>
    <row r="16" spans="1:2">
      <c r="A16" t="s">
        <v>5978</v>
      </c>
      <c r="B16" t="s">
        <v>5979</v>
      </c>
    </row>
    <row r="17" spans="1:2">
      <c r="A17" t="s">
        <v>9925</v>
      </c>
      <c r="B17" t="s">
        <v>9926</v>
      </c>
    </row>
    <row r="18" spans="1:2">
      <c r="A18" t="s">
        <v>4589</v>
      </c>
      <c r="B18" t="s">
        <v>4590</v>
      </c>
    </row>
    <row r="19" spans="1:2">
      <c r="A19" t="s">
        <v>12933</v>
      </c>
      <c r="B19" t="s">
        <v>12938</v>
      </c>
    </row>
    <row r="20" spans="1:2">
      <c r="A20" t="s">
        <v>6413</v>
      </c>
      <c r="B20" t="s">
        <v>6414</v>
      </c>
    </row>
    <row r="21" spans="1:2">
      <c r="A21" t="s">
        <v>10554</v>
      </c>
      <c r="B21" t="s">
        <v>10555</v>
      </c>
    </row>
    <row r="22" spans="1:2">
      <c r="A22" t="s">
        <v>10554</v>
      </c>
      <c r="B22" t="s">
        <v>10555</v>
      </c>
    </row>
    <row r="23" spans="1:2">
      <c r="A23" t="s">
        <v>7467</v>
      </c>
      <c r="B23" t="s">
        <v>7468</v>
      </c>
    </row>
    <row r="24" spans="1:2">
      <c r="A24" t="s">
        <v>3650</v>
      </c>
      <c r="B24" t="s">
        <v>3651</v>
      </c>
    </row>
    <row r="25" spans="1:2">
      <c r="A25" t="s">
        <v>3340</v>
      </c>
      <c r="B25" t="s">
        <v>3341</v>
      </c>
    </row>
    <row r="26" spans="1:2">
      <c r="A26" t="s">
        <v>9907</v>
      </c>
      <c r="B26" t="s">
        <v>9908</v>
      </c>
    </row>
    <row r="27" spans="1:2">
      <c r="A27" t="s">
        <v>13423</v>
      </c>
      <c r="B27" t="s">
        <v>14278</v>
      </c>
    </row>
    <row r="28" spans="1:2">
      <c r="A28" t="s">
        <v>6946</v>
      </c>
      <c r="B28" t="s">
        <v>6947</v>
      </c>
    </row>
    <row r="29" spans="1:2">
      <c r="A29" t="s">
        <v>4249</v>
      </c>
      <c r="B29" t="s">
        <v>4250</v>
      </c>
    </row>
    <row r="30" spans="1:2">
      <c r="A30" t="s">
        <v>11906</v>
      </c>
      <c r="B30" t="s">
        <v>11907</v>
      </c>
    </row>
    <row r="31" spans="1:2">
      <c r="A31" t="s">
        <v>4215</v>
      </c>
      <c r="B31" t="s">
        <v>4216</v>
      </c>
    </row>
    <row r="32" spans="1:2">
      <c r="A32" t="s">
        <v>10169</v>
      </c>
      <c r="B32" t="s">
        <v>10170</v>
      </c>
    </row>
    <row r="33" spans="1:2">
      <c r="A33" t="s">
        <v>13439</v>
      </c>
      <c r="B33" t="s">
        <v>13440</v>
      </c>
    </row>
    <row r="34" spans="1:2">
      <c r="A34" t="s">
        <v>5403</v>
      </c>
      <c r="B34" t="s">
        <v>5404</v>
      </c>
    </row>
    <row r="35" spans="1:2">
      <c r="A35" t="s">
        <v>10814</v>
      </c>
      <c r="B35" t="s">
        <v>10815</v>
      </c>
    </row>
    <row r="36" spans="1:2">
      <c r="A36" t="s">
        <v>4649</v>
      </c>
      <c r="B36" t="s">
        <v>4650</v>
      </c>
    </row>
    <row r="37" spans="1:2">
      <c r="A37" t="s">
        <v>4649</v>
      </c>
      <c r="B37" t="s">
        <v>4650</v>
      </c>
    </row>
    <row r="38" spans="1:2">
      <c r="A38" t="s">
        <v>9921</v>
      </c>
      <c r="B38" t="s">
        <v>9922</v>
      </c>
    </row>
    <row r="39" spans="1:2">
      <c r="A39" t="s">
        <v>12498</v>
      </c>
      <c r="B39" t="s">
        <v>12499</v>
      </c>
    </row>
    <row r="40" spans="1:2">
      <c r="A40" t="s">
        <v>8697</v>
      </c>
      <c r="B40" t="s">
        <v>8698</v>
      </c>
    </row>
    <row r="41" spans="1:2">
      <c r="A41" t="s">
        <v>5605</v>
      </c>
      <c r="B41" t="s">
        <v>5607</v>
      </c>
    </row>
    <row r="42" spans="1:2">
      <c r="A42" t="s">
        <v>9617</v>
      </c>
      <c r="B42" t="s">
        <v>9618</v>
      </c>
    </row>
    <row r="43" spans="1:2">
      <c r="A43" t="s">
        <v>5605</v>
      </c>
      <c r="B43" t="s">
        <v>5606</v>
      </c>
    </row>
    <row r="44" spans="1:2">
      <c r="A44" t="s">
        <v>12460</v>
      </c>
      <c r="B44" t="s">
        <v>12461</v>
      </c>
    </row>
    <row r="45" spans="1:2">
      <c r="A45" t="s">
        <v>12929</v>
      </c>
      <c r="B45" t="s">
        <v>12930</v>
      </c>
    </row>
    <row r="46" spans="1:2">
      <c r="A46" t="s">
        <v>5249</v>
      </c>
      <c r="B46" t="s">
        <v>5250</v>
      </c>
    </row>
    <row r="47" spans="1:2">
      <c r="A47" t="s">
        <v>9374</v>
      </c>
      <c r="B47" t="s">
        <v>5250</v>
      </c>
    </row>
    <row r="48" spans="1:2">
      <c r="A48" t="s">
        <v>11137</v>
      </c>
      <c r="B48" t="s">
        <v>11139</v>
      </c>
    </row>
    <row r="49" spans="1:2">
      <c r="A49" t="s">
        <v>11137</v>
      </c>
      <c r="B49" t="s">
        <v>11138</v>
      </c>
    </row>
    <row r="50" spans="1:2">
      <c r="A50" t="s">
        <v>5608</v>
      </c>
      <c r="B50" t="s">
        <v>5609</v>
      </c>
    </row>
    <row r="51" spans="1:2">
      <c r="A51" t="s">
        <v>5608</v>
      </c>
      <c r="B51" t="s">
        <v>5610</v>
      </c>
    </row>
    <row r="52" spans="1:2">
      <c r="A52" t="s">
        <v>12436</v>
      </c>
      <c r="B52" t="s">
        <v>12437</v>
      </c>
    </row>
    <row r="53" spans="1:2">
      <c r="A53" t="s">
        <v>9859</v>
      </c>
      <c r="B53" t="s">
        <v>9860</v>
      </c>
    </row>
    <row r="54" spans="1:2">
      <c r="A54" t="s">
        <v>8855</v>
      </c>
      <c r="B54" t="s">
        <v>8856</v>
      </c>
    </row>
    <row r="55" spans="1:2">
      <c r="A55" t="s">
        <v>12909</v>
      </c>
      <c r="B55" t="s">
        <v>12910</v>
      </c>
    </row>
    <row r="56" spans="1:2">
      <c r="A56" t="s">
        <v>9553</v>
      </c>
      <c r="B56" t="s">
        <v>9554</v>
      </c>
    </row>
    <row r="57" spans="1:2">
      <c r="A57" t="s">
        <v>3591</v>
      </c>
      <c r="B57" t="s">
        <v>3592</v>
      </c>
    </row>
    <row r="58" spans="1:2">
      <c r="A58" t="s">
        <v>3619</v>
      </c>
      <c r="B58" t="s">
        <v>3620</v>
      </c>
    </row>
    <row r="59" spans="1:2">
      <c r="A59" t="s">
        <v>3670</v>
      </c>
      <c r="B59" t="s">
        <v>3671</v>
      </c>
    </row>
    <row r="60" spans="1:2">
      <c r="A60" t="s">
        <v>6579</v>
      </c>
      <c r="B60" t="s">
        <v>6580</v>
      </c>
    </row>
    <row r="61" spans="1:2">
      <c r="A61" t="s">
        <v>8555</v>
      </c>
      <c r="B61" t="s">
        <v>8556</v>
      </c>
    </row>
    <row r="62" spans="1:2">
      <c r="A62" t="s">
        <v>12538</v>
      </c>
      <c r="B62" t="s">
        <v>12539</v>
      </c>
    </row>
    <row r="63" spans="1:2">
      <c r="A63" t="s">
        <v>7286</v>
      </c>
      <c r="B63" t="s">
        <v>7287</v>
      </c>
    </row>
    <row r="64" spans="1:2">
      <c r="A64" t="s">
        <v>3609</v>
      </c>
      <c r="B64" t="s">
        <v>3610</v>
      </c>
    </row>
    <row r="65" spans="1:2">
      <c r="A65" t="s">
        <v>3593</v>
      </c>
      <c r="B65" t="s">
        <v>3594</v>
      </c>
    </row>
    <row r="66" spans="1:2">
      <c r="A66" t="s">
        <v>9742</v>
      </c>
      <c r="B66" t="s">
        <v>9743</v>
      </c>
    </row>
    <row r="67" spans="1:2">
      <c r="A67" t="s">
        <v>10456</v>
      </c>
      <c r="B67" t="s">
        <v>10457</v>
      </c>
    </row>
    <row r="68" spans="1:2">
      <c r="A68" t="s">
        <v>10453</v>
      </c>
      <c r="B68" t="s">
        <v>10454</v>
      </c>
    </row>
    <row r="69" spans="1:2">
      <c r="A69" t="s">
        <v>12356</v>
      </c>
      <c r="B69" t="s">
        <v>12357</v>
      </c>
    </row>
    <row r="70" spans="1:2">
      <c r="A70" t="s">
        <v>12016</v>
      </c>
      <c r="B70" t="s">
        <v>12017</v>
      </c>
    </row>
    <row r="71" spans="1:2">
      <c r="A71" t="s">
        <v>5641</v>
      </c>
      <c r="B71" t="s">
        <v>5642</v>
      </c>
    </row>
    <row r="72" spans="1:2">
      <c r="A72" t="s">
        <v>7601</v>
      </c>
      <c r="B72" t="s">
        <v>7603</v>
      </c>
    </row>
    <row r="73" spans="1:2">
      <c r="A73" t="s">
        <v>13391</v>
      </c>
      <c r="B73" t="s">
        <v>13392</v>
      </c>
    </row>
    <row r="74" spans="1:2">
      <c r="A74" t="s">
        <v>13391</v>
      </c>
      <c r="B74" t="s">
        <v>13392</v>
      </c>
    </row>
    <row r="75" spans="1:2">
      <c r="A75" t="s">
        <v>12323</v>
      </c>
      <c r="B75" t="s">
        <v>12324</v>
      </c>
    </row>
    <row r="76" spans="1:2">
      <c r="A76" t="s">
        <v>12323</v>
      </c>
      <c r="B76" t="s">
        <v>12324</v>
      </c>
    </row>
    <row r="77" spans="1:2">
      <c r="A77" t="s">
        <v>9115</v>
      </c>
      <c r="B77" t="s">
        <v>9116</v>
      </c>
    </row>
    <row r="78" spans="1:2">
      <c r="A78" t="s">
        <v>9115</v>
      </c>
      <c r="B78" t="s">
        <v>9116</v>
      </c>
    </row>
    <row r="79" spans="1:2">
      <c r="A79" t="s">
        <v>9103</v>
      </c>
      <c r="B79" t="s">
        <v>9104</v>
      </c>
    </row>
    <row r="80" spans="1:2">
      <c r="A80" t="s">
        <v>9103</v>
      </c>
      <c r="B80" t="s">
        <v>9104</v>
      </c>
    </row>
    <row r="81" spans="1:2">
      <c r="A81" t="s">
        <v>10757</v>
      </c>
      <c r="B81" t="s">
        <v>10758</v>
      </c>
    </row>
    <row r="82" spans="1:2">
      <c r="A82" t="s">
        <v>10757</v>
      </c>
      <c r="B82" t="s">
        <v>10758</v>
      </c>
    </row>
    <row r="83" spans="1:2">
      <c r="A83" t="s">
        <v>5774</v>
      </c>
      <c r="B83" t="s">
        <v>5775</v>
      </c>
    </row>
    <row r="84" spans="1:2">
      <c r="A84" t="s">
        <v>5237</v>
      </c>
      <c r="B84" t="s">
        <v>5238</v>
      </c>
    </row>
    <row r="85" spans="1:2">
      <c r="A85" t="s">
        <v>5300</v>
      </c>
      <c r="B85" t="s">
        <v>5301</v>
      </c>
    </row>
    <row r="86" spans="1:2">
      <c r="A86" t="s">
        <v>12339</v>
      </c>
      <c r="B86" t="s">
        <v>12341</v>
      </c>
    </row>
    <row r="87" spans="1:2">
      <c r="A87" t="s">
        <v>12339</v>
      </c>
      <c r="B87" t="s">
        <v>12340</v>
      </c>
    </row>
    <row r="88" spans="1:2">
      <c r="A88" t="s">
        <v>10743</v>
      </c>
      <c r="B88" t="s">
        <v>10744</v>
      </c>
    </row>
    <row r="89" spans="1:2">
      <c r="A89" t="s">
        <v>10743</v>
      </c>
      <c r="B89" t="s">
        <v>10744</v>
      </c>
    </row>
    <row r="90" spans="1:2">
      <c r="A90" t="s">
        <v>4638</v>
      </c>
      <c r="B90" t="s">
        <v>14178</v>
      </c>
    </row>
    <row r="91" spans="1:2">
      <c r="A91" t="s">
        <v>5922</v>
      </c>
      <c r="B91" t="s">
        <v>5923</v>
      </c>
    </row>
    <row r="92" spans="1:2">
      <c r="A92" t="s">
        <v>7601</v>
      </c>
      <c r="B92" t="s">
        <v>7602</v>
      </c>
    </row>
    <row r="93" spans="1:2">
      <c r="A93" t="s">
        <v>10087</v>
      </c>
      <c r="B93" t="s">
        <v>10088</v>
      </c>
    </row>
    <row r="94" spans="1:2">
      <c r="A94" t="s">
        <v>10087</v>
      </c>
      <c r="B94" t="s">
        <v>10088</v>
      </c>
    </row>
    <row r="95" spans="1:2">
      <c r="A95" t="s">
        <v>8625</v>
      </c>
      <c r="B95" t="s">
        <v>8626</v>
      </c>
    </row>
    <row r="96" spans="1:2">
      <c r="A96" t="s">
        <v>8661</v>
      </c>
      <c r="B96" t="s">
        <v>8662</v>
      </c>
    </row>
    <row r="97" spans="1:2">
      <c r="A97" t="s">
        <v>6415</v>
      </c>
      <c r="B97" t="s">
        <v>6416</v>
      </c>
    </row>
    <row r="98" spans="1:2">
      <c r="A98" t="s">
        <v>11487</v>
      </c>
      <c r="B98" t="s">
        <v>11488</v>
      </c>
    </row>
    <row r="99" spans="1:2">
      <c r="A99" t="s">
        <v>10005</v>
      </c>
      <c r="B99" t="s">
        <v>10006</v>
      </c>
    </row>
    <row r="100" spans="1:2">
      <c r="A100" t="s">
        <v>10005</v>
      </c>
      <c r="B100" t="s">
        <v>10006</v>
      </c>
    </row>
    <row r="101" spans="1:2">
      <c r="A101" t="s">
        <v>7598</v>
      </c>
      <c r="B101" t="s">
        <v>1839</v>
      </c>
    </row>
    <row r="102" spans="1:2">
      <c r="A102" t="s">
        <v>10413</v>
      </c>
      <c r="B102" t="s">
        <v>10414</v>
      </c>
    </row>
    <row r="103" spans="1:2">
      <c r="A103" t="s">
        <v>10413</v>
      </c>
      <c r="B103" t="s">
        <v>10414</v>
      </c>
    </row>
    <row r="104" spans="1:2">
      <c r="A104" t="s">
        <v>8327</v>
      </c>
      <c r="B104" t="s">
        <v>8328</v>
      </c>
    </row>
    <row r="105" spans="1:2">
      <c r="A105" t="s">
        <v>7961</v>
      </c>
      <c r="B105" t="s">
        <v>7963</v>
      </c>
    </row>
    <row r="106" spans="1:2">
      <c r="A106" t="s">
        <v>7961</v>
      </c>
      <c r="B106" t="s">
        <v>7964</v>
      </c>
    </row>
    <row r="107" spans="1:2">
      <c r="A107" t="s">
        <v>8695</v>
      </c>
      <c r="B107" t="s">
        <v>8696</v>
      </c>
    </row>
    <row r="108" spans="1:2">
      <c r="A108" t="s">
        <v>12492</v>
      </c>
      <c r="B108" t="s">
        <v>12493</v>
      </c>
    </row>
    <row r="109" spans="1:2">
      <c r="A109" t="s">
        <v>7998</v>
      </c>
      <c r="B109" t="s">
        <v>7999</v>
      </c>
    </row>
    <row r="110" spans="1:2">
      <c r="A110" t="s">
        <v>7998</v>
      </c>
      <c r="B110" t="s">
        <v>8001</v>
      </c>
    </row>
    <row r="111" spans="1:2">
      <c r="A111" t="s">
        <v>9891</v>
      </c>
      <c r="B111" t="s">
        <v>9892</v>
      </c>
    </row>
    <row r="112" spans="1:2">
      <c r="A112" t="s">
        <v>7522</v>
      </c>
      <c r="B112" t="s">
        <v>7523</v>
      </c>
    </row>
    <row r="113" spans="1:2">
      <c r="A113" t="s">
        <v>4101</v>
      </c>
      <c r="B113" t="s">
        <v>4102</v>
      </c>
    </row>
    <row r="114" spans="1:2">
      <c r="A114" t="s">
        <v>7953</v>
      </c>
      <c r="B114" t="s">
        <v>4102</v>
      </c>
    </row>
    <row r="115" spans="1:2">
      <c r="A115" t="s">
        <v>7540</v>
      </c>
      <c r="B115" t="s">
        <v>7541</v>
      </c>
    </row>
    <row r="116" spans="1:2">
      <c r="A116" t="s">
        <v>7956</v>
      </c>
      <c r="B116" t="s">
        <v>7957</v>
      </c>
    </row>
    <row r="117" spans="1:2">
      <c r="A117" t="s">
        <v>7147</v>
      </c>
      <c r="B117" t="s">
        <v>7148</v>
      </c>
    </row>
    <row r="118" spans="1:2">
      <c r="A118" t="s">
        <v>5443</v>
      </c>
      <c r="B118" t="s">
        <v>5444</v>
      </c>
    </row>
    <row r="119" spans="1:2">
      <c r="A119" t="s">
        <v>7048</v>
      </c>
      <c r="B119" t="s">
        <v>5444</v>
      </c>
    </row>
    <row r="120" spans="1:2">
      <c r="A120" t="s">
        <v>11222</v>
      </c>
      <c r="B120" t="s">
        <v>11223</v>
      </c>
    </row>
    <row r="121" spans="1:2">
      <c r="A121" t="s">
        <v>5397</v>
      </c>
      <c r="B121" t="s">
        <v>5398</v>
      </c>
    </row>
    <row r="122" spans="1:2">
      <c r="A122" t="s">
        <v>11356</v>
      </c>
      <c r="B122" t="s">
        <v>5398</v>
      </c>
    </row>
    <row r="123" spans="1:2">
      <c r="A123" t="s">
        <v>7536</v>
      </c>
      <c r="B123" t="s">
        <v>7537</v>
      </c>
    </row>
    <row r="124" spans="1:2">
      <c r="A124" t="s">
        <v>7133</v>
      </c>
      <c r="B124" t="s">
        <v>7134</v>
      </c>
    </row>
    <row r="125" spans="1:2">
      <c r="A125" t="s">
        <v>12134</v>
      </c>
      <c r="B125" t="s">
        <v>12136</v>
      </c>
    </row>
    <row r="126" spans="1:2">
      <c r="A126" t="s">
        <v>13421</v>
      </c>
      <c r="B126" t="s">
        <v>13422</v>
      </c>
    </row>
    <row r="127" spans="1:2">
      <c r="A127" t="s">
        <v>8073</v>
      </c>
      <c r="B127" t="s">
        <v>8075</v>
      </c>
    </row>
    <row r="128" spans="1:2">
      <c r="A128" t="s">
        <v>5439</v>
      </c>
      <c r="B128" t="s">
        <v>5440</v>
      </c>
    </row>
    <row r="129" spans="1:2">
      <c r="A129" t="s">
        <v>12107</v>
      </c>
      <c r="B129" t="s">
        <v>5440</v>
      </c>
    </row>
    <row r="130" spans="1:2">
      <c r="A130" t="s">
        <v>10165</v>
      </c>
      <c r="B130" t="s">
        <v>10166</v>
      </c>
    </row>
    <row r="131" spans="1:2">
      <c r="A131" t="s">
        <v>8739</v>
      </c>
      <c r="B131" t="s">
        <v>8740</v>
      </c>
    </row>
    <row r="132" spans="1:2">
      <c r="A132" t="s">
        <v>7949</v>
      </c>
      <c r="B132" t="s">
        <v>7950</v>
      </c>
    </row>
    <row r="133" spans="1:2">
      <c r="A133" t="s">
        <v>5427</v>
      </c>
      <c r="B133" t="s">
        <v>5428</v>
      </c>
    </row>
    <row r="134" spans="1:2">
      <c r="A134" t="s">
        <v>3336</v>
      </c>
      <c r="B134" t="s">
        <v>3337</v>
      </c>
    </row>
    <row r="135" spans="1:2">
      <c r="A135" t="s">
        <v>5431</v>
      </c>
      <c r="B135" t="s">
        <v>5432</v>
      </c>
    </row>
    <row r="136" spans="1:2">
      <c r="A136" t="s">
        <v>8785</v>
      </c>
      <c r="B136" t="s">
        <v>8786</v>
      </c>
    </row>
    <row r="137" spans="1:2">
      <c r="A137" t="s">
        <v>12059</v>
      </c>
      <c r="B137" t="s">
        <v>12060</v>
      </c>
    </row>
    <row r="138" spans="1:2">
      <c r="A138" t="s">
        <v>8823</v>
      </c>
      <c r="B138" t="s">
        <v>8824</v>
      </c>
    </row>
    <row r="139" spans="1:2">
      <c r="A139" t="s">
        <v>13427</v>
      </c>
      <c r="B139" t="s">
        <v>13428</v>
      </c>
    </row>
    <row r="140" spans="1:2">
      <c r="A140" t="s">
        <v>11228</v>
      </c>
      <c r="B140" t="s">
        <v>11229</v>
      </c>
    </row>
    <row r="141" spans="1:2">
      <c r="A141" t="s">
        <v>5411</v>
      </c>
      <c r="B141" t="s">
        <v>5412</v>
      </c>
    </row>
    <row r="142" spans="1:2">
      <c r="A142" t="s">
        <v>5393</v>
      </c>
      <c r="B142" t="s">
        <v>5394</v>
      </c>
    </row>
    <row r="143" spans="1:2">
      <c r="A143" t="s">
        <v>8741</v>
      </c>
      <c r="B143" t="s">
        <v>8742</v>
      </c>
    </row>
    <row r="144" spans="1:2">
      <c r="A144" t="s">
        <v>8747</v>
      </c>
      <c r="B144" t="s">
        <v>8748</v>
      </c>
    </row>
    <row r="145" spans="1:2">
      <c r="A145" t="s">
        <v>8719</v>
      </c>
      <c r="B145" t="s">
        <v>8720</v>
      </c>
    </row>
    <row r="146" spans="1:2">
      <c r="A146" t="s">
        <v>7951</v>
      </c>
      <c r="B146" t="s">
        <v>7952</v>
      </c>
    </row>
    <row r="147" spans="1:2">
      <c r="A147" t="s">
        <v>8067</v>
      </c>
      <c r="B147" t="s">
        <v>8068</v>
      </c>
    </row>
    <row r="148" spans="1:2">
      <c r="A148" t="s">
        <v>5455</v>
      </c>
      <c r="B148" t="s">
        <v>5457</v>
      </c>
    </row>
    <row r="149" spans="1:2">
      <c r="A149" t="s">
        <v>7041</v>
      </c>
      <c r="B149" t="s">
        <v>5457</v>
      </c>
    </row>
    <row r="150" spans="1:2">
      <c r="A150" t="s">
        <v>4099</v>
      </c>
      <c r="B150" t="s">
        <v>4100</v>
      </c>
    </row>
    <row r="151" spans="1:2">
      <c r="A151" t="s">
        <v>11224</v>
      </c>
      <c r="B151" t="s">
        <v>11225</v>
      </c>
    </row>
    <row r="152" spans="1:2">
      <c r="A152" t="s">
        <v>13424</v>
      </c>
      <c r="B152" t="s">
        <v>11225</v>
      </c>
    </row>
    <row r="153" spans="1:2">
      <c r="A153" t="s">
        <v>11369</v>
      </c>
      <c r="B153" t="s">
        <v>11370</v>
      </c>
    </row>
    <row r="154" spans="1:2">
      <c r="A154" t="s">
        <v>5391</v>
      </c>
      <c r="B154" t="s">
        <v>5392</v>
      </c>
    </row>
    <row r="155" spans="1:2">
      <c r="A155" t="s">
        <v>8731</v>
      </c>
      <c r="B155" t="s">
        <v>8732</v>
      </c>
    </row>
    <row r="156" spans="1:2">
      <c r="A156" t="s">
        <v>7534</v>
      </c>
      <c r="B156" t="s">
        <v>7535</v>
      </c>
    </row>
    <row r="157" spans="1:2">
      <c r="A157" t="s">
        <v>10664</v>
      </c>
      <c r="B157" t="s">
        <v>10666</v>
      </c>
    </row>
    <row r="158" spans="1:2">
      <c r="A158" t="s">
        <v>11361</v>
      </c>
      <c r="B158" t="s">
        <v>11362</v>
      </c>
    </row>
    <row r="159" spans="1:2">
      <c r="A159" t="s">
        <v>10816</v>
      </c>
      <c r="B159" t="s">
        <v>10817</v>
      </c>
    </row>
    <row r="160" spans="1:2">
      <c r="A160" t="s">
        <v>8743</v>
      </c>
      <c r="B160" t="s">
        <v>8744</v>
      </c>
    </row>
    <row r="161" spans="1:2">
      <c r="A161" t="s">
        <v>12043</v>
      </c>
      <c r="B161" t="s">
        <v>12044</v>
      </c>
    </row>
    <row r="162" spans="1:2">
      <c r="A162" t="s">
        <v>11242</v>
      </c>
      <c r="B162" t="s">
        <v>11243</v>
      </c>
    </row>
    <row r="163" spans="1:2">
      <c r="A163" t="s">
        <v>7520</v>
      </c>
      <c r="B163" t="s">
        <v>7521</v>
      </c>
    </row>
    <row r="164" spans="1:2">
      <c r="A164" t="s">
        <v>13403</v>
      </c>
      <c r="B164" t="s">
        <v>13404</v>
      </c>
    </row>
    <row r="165" spans="1:2">
      <c r="A165" t="s">
        <v>13431</v>
      </c>
      <c r="B165" t="s">
        <v>13432</v>
      </c>
    </row>
    <row r="166" spans="1:2">
      <c r="A166" t="s">
        <v>8751</v>
      </c>
      <c r="B166" t="s">
        <v>8752</v>
      </c>
    </row>
    <row r="167" spans="1:2">
      <c r="A167" t="s">
        <v>8733</v>
      </c>
      <c r="B167" t="s">
        <v>8734</v>
      </c>
    </row>
    <row r="168" spans="1:2">
      <c r="A168" t="s">
        <v>5435</v>
      </c>
      <c r="B168" t="s">
        <v>5436</v>
      </c>
    </row>
    <row r="169" spans="1:2">
      <c r="A169" t="s">
        <v>5419</v>
      </c>
      <c r="B169" t="s">
        <v>5420</v>
      </c>
    </row>
    <row r="170" spans="1:2">
      <c r="A170" t="s">
        <v>4095</v>
      </c>
      <c r="B170" t="s">
        <v>4096</v>
      </c>
    </row>
    <row r="171" spans="1:2">
      <c r="A171" t="s">
        <v>7125</v>
      </c>
      <c r="B171" t="s">
        <v>7126</v>
      </c>
    </row>
    <row r="172" spans="1:2">
      <c r="A172" t="s">
        <v>11353</v>
      </c>
      <c r="B172" t="s">
        <v>11355</v>
      </c>
    </row>
    <row r="173" spans="1:2">
      <c r="A173" t="s">
        <v>7137</v>
      </c>
      <c r="B173" t="s">
        <v>7138</v>
      </c>
    </row>
    <row r="174" spans="1:2">
      <c r="A174" t="s">
        <v>5425</v>
      </c>
      <c r="B174" t="s">
        <v>5426</v>
      </c>
    </row>
    <row r="175" spans="1:2">
      <c r="A175" t="s">
        <v>5399</v>
      </c>
      <c r="B175" t="s">
        <v>5400</v>
      </c>
    </row>
    <row r="176" spans="1:2">
      <c r="A176" t="s">
        <v>11236</v>
      </c>
      <c r="B176" t="s">
        <v>11237</v>
      </c>
    </row>
    <row r="177" spans="1:2">
      <c r="A177" t="s">
        <v>7045</v>
      </c>
      <c r="B177" t="s">
        <v>7046</v>
      </c>
    </row>
    <row r="178" spans="1:2">
      <c r="A178" t="s">
        <v>10690</v>
      </c>
      <c r="B178" t="s">
        <v>7046</v>
      </c>
    </row>
    <row r="179" spans="1:2">
      <c r="A179" t="s">
        <v>12047</v>
      </c>
      <c r="B179" t="s">
        <v>12048</v>
      </c>
    </row>
    <row r="180" spans="1:2">
      <c r="A180" t="s">
        <v>5405</v>
      </c>
      <c r="B180" t="s">
        <v>5406</v>
      </c>
    </row>
    <row r="181" spans="1:2">
      <c r="A181" t="s">
        <v>5409</v>
      </c>
      <c r="B181" t="s">
        <v>5410</v>
      </c>
    </row>
    <row r="182" spans="1:2">
      <c r="A182" t="s">
        <v>8755</v>
      </c>
      <c r="B182" t="s">
        <v>8756</v>
      </c>
    </row>
    <row r="183" spans="1:2">
      <c r="A183" t="s">
        <v>10812</v>
      </c>
      <c r="B183" t="s">
        <v>10813</v>
      </c>
    </row>
    <row r="184" spans="1:2">
      <c r="A184" t="s">
        <v>10171</v>
      </c>
      <c r="B184" t="s">
        <v>10172</v>
      </c>
    </row>
    <row r="185" spans="1:2">
      <c r="A185" t="s">
        <v>13030</v>
      </c>
      <c r="B185" t="s">
        <v>2133</v>
      </c>
    </row>
    <row r="186" spans="1:2">
      <c r="A186" t="s">
        <v>5496</v>
      </c>
      <c r="B186" t="s">
        <v>5497</v>
      </c>
    </row>
    <row r="187" spans="1:2">
      <c r="A187" t="s">
        <v>4229</v>
      </c>
      <c r="B187" t="s">
        <v>4230</v>
      </c>
    </row>
    <row r="188" spans="1:2">
      <c r="A188" t="s">
        <v>4788</v>
      </c>
      <c r="B188" t="s">
        <v>4789</v>
      </c>
    </row>
    <row r="189" spans="1:2">
      <c r="A189" t="s">
        <v>13028</v>
      </c>
      <c r="B189" t="s">
        <v>13029</v>
      </c>
    </row>
    <row r="190" spans="1:2">
      <c r="A190" t="s">
        <v>5583</v>
      </c>
      <c r="B190" t="s">
        <v>5584</v>
      </c>
    </row>
    <row r="191" spans="1:2">
      <c r="A191" t="s">
        <v>10893</v>
      </c>
      <c r="B191" t="s">
        <v>10894</v>
      </c>
    </row>
    <row r="192" spans="1:2">
      <c r="A192" t="s">
        <v>5515</v>
      </c>
      <c r="B192" t="s">
        <v>5516</v>
      </c>
    </row>
    <row r="193" spans="1:2">
      <c r="A193" t="s">
        <v>10506</v>
      </c>
      <c r="B193" t="s">
        <v>10507</v>
      </c>
    </row>
    <row r="194" spans="1:2">
      <c r="A194" t="s">
        <v>10506</v>
      </c>
      <c r="B194" t="s">
        <v>10507</v>
      </c>
    </row>
    <row r="195" spans="1:2">
      <c r="A195" t="s">
        <v>4425</v>
      </c>
      <c r="B195" t="s">
        <v>4426</v>
      </c>
    </row>
    <row r="196" spans="1:2">
      <c r="A196" t="s">
        <v>4425</v>
      </c>
      <c r="B196" t="s">
        <v>4426</v>
      </c>
    </row>
    <row r="197" spans="1:2">
      <c r="A197" t="s">
        <v>7189</v>
      </c>
      <c r="B197" t="s">
        <v>7190</v>
      </c>
    </row>
    <row r="198" spans="1:2">
      <c r="A198" t="s">
        <v>12911</v>
      </c>
      <c r="B198" t="s">
        <v>12912</v>
      </c>
    </row>
    <row r="199" spans="1:2">
      <c r="A199" t="s">
        <v>7449</v>
      </c>
      <c r="B199" t="s">
        <v>7450</v>
      </c>
    </row>
    <row r="200" spans="1:2">
      <c r="A200" t="s">
        <v>5253</v>
      </c>
      <c r="B200" t="s">
        <v>5254</v>
      </c>
    </row>
    <row r="201" spans="1:2">
      <c r="A201" t="s">
        <v>5110</v>
      </c>
      <c r="B201" t="s">
        <v>5112</v>
      </c>
    </row>
    <row r="202" spans="1:2">
      <c r="A202" t="s">
        <v>4147</v>
      </c>
      <c r="B202" t="s">
        <v>4148</v>
      </c>
    </row>
    <row r="203" spans="1:2">
      <c r="A203" t="s">
        <v>5496</v>
      </c>
      <c r="B203" t="s">
        <v>5498</v>
      </c>
    </row>
    <row r="204" spans="1:2">
      <c r="A204" t="s">
        <v>9609</v>
      </c>
      <c r="B204" t="s">
        <v>9610</v>
      </c>
    </row>
    <row r="205" spans="1:2">
      <c r="A205" t="s">
        <v>9606</v>
      </c>
      <c r="B205" t="s">
        <v>9607</v>
      </c>
    </row>
    <row r="206" spans="1:2">
      <c r="A206" t="s">
        <v>5911</v>
      </c>
      <c r="B206" t="s">
        <v>5912</v>
      </c>
    </row>
    <row r="207" spans="1:2">
      <c r="A207" t="s">
        <v>7973</v>
      </c>
      <c r="B207" t="s">
        <v>7975</v>
      </c>
    </row>
    <row r="208" spans="1:2">
      <c r="A208" t="s">
        <v>7973</v>
      </c>
      <c r="B208" t="s">
        <v>7976</v>
      </c>
    </row>
    <row r="209" spans="1:2">
      <c r="A209" t="s">
        <v>7960</v>
      </c>
      <c r="B209" t="s">
        <v>3014</v>
      </c>
    </row>
    <row r="210" spans="1:2">
      <c r="A210" t="s">
        <v>7960</v>
      </c>
      <c r="B210" t="s">
        <v>3014</v>
      </c>
    </row>
    <row r="211" spans="1:2">
      <c r="A211" t="s">
        <v>7960</v>
      </c>
      <c r="B211" t="s">
        <v>3014</v>
      </c>
    </row>
    <row r="212" spans="1:2">
      <c r="A212" t="s">
        <v>7973</v>
      </c>
      <c r="B212" t="s">
        <v>7974</v>
      </c>
    </row>
    <row r="213" spans="1:2">
      <c r="A213" t="s">
        <v>5572</v>
      </c>
      <c r="B213" t="s">
        <v>5573</v>
      </c>
    </row>
    <row r="214" spans="1:2">
      <c r="A214" t="s">
        <v>13373</v>
      </c>
      <c r="B214" t="s">
        <v>13374</v>
      </c>
    </row>
    <row r="215" spans="1:2">
      <c r="A215" t="s">
        <v>8627</v>
      </c>
      <c r="B215" t="s">
        <v>8628</v>
      </c>
    </row>
    <row r="216" spans="1:2">
      <c r="A216" t="s">
        <v>5848</v>
      </c>
      <c r="B216" t="s">
        <v>5849</v>
      </c>
    </row>
    <row r="217" spans="1:2">
      <c r="A217" t="s">
        <v>5854</v>
      </c>
      <c r="B217" t="s">
        <v>5855</v>
      </c>
    </row>
    <row r="218" spans="1:2">
      <c r="A218" t="s">
        <v>8493</v>
      </c>
      <c r="B218" t="s">
        <v>8494</v>
      </c>
    </row>
    <row r="219" spans="1:2">
      <c r="A219" t="s">
        <v>6637</v>
      </c>
      <c r="B219" t="s">
        <v>6638</v>
      </c>
    </row>
    <row r="220" spans="1:2">
      <c r="A220" t="s">
        <v>11164</v>
      </c>
      <c r="B220" t="s">
        <v>11165</v>
      </c>
    </row>
    <row r="221" spans="1:2">
      <c r="A221" t="s">
        <v>10970</v>
      </c>
      <c r="B221" t="s">
        <v>10971</v>
      </c>
    </row>
    <row r="222" spans="1:2">
      <c r="A222" t="s">
        <v>11164</v>
      </c>
      <c r="B222" t="s">
        <v>11166</v>
      </c>
    </row>
    <row r="223" spans="1:2">
      <c r="A223" t="s">
        <v>10970</v>
      </c>
      <c r="B223" t="s">
        <v>10972</v>
      </c>
    </row>
    <row r="224" spans="1:2">
      <c r="A224" t="s">
        <v>10797</v>
      </c>
      <c r="B224" t="s">
        <v>10798</v>
      </c>
    </row>
    <row r="225" spans="1:2">
      <c r="A225" t="s">
        <v>10801</v>
      </c>
      <c r="B225" t="s">
        <v>10802</v>
      </c>
    </row>
    <row r="226" spans="1:2">
      <c r="A226" t="s">
        <v>8629</v>
      </c>
      <c r="B226" t="s">
        <v>8630</v>
      </c>
    </row>
    <row r="227" spans="1:2">
      <c r="A227" t="s">
        <v>8301</v>
      </c>
      <c r="B227" t="s">
        <v>8302</v>
      </c>
    </row>
    <row r="228" spans="1:2">
      <c r="A228" t="s">
        <v>8311</v>
      </c>
      <c r="B228" t="s">
        <v>8312</v>
      </c>
    </row>
    <row r="229" spans="1:2">
      <c r="A229" t="s">
        <v>8321</v>
      </c>
      <c r="B229" t="s">
        <v>8322</v>
      </c>
    </row>
    <row r="230" spans="1:2">
      <c r="A230" t="s">
        <v>11216</v>
      </c>
      <c r="B230" t="s">
        <v>11217</v>
      </c>
    </row>
    <row r="231" spans="1:2">
      <c r="A231" t="s">
        <v>11220</v>
      </c>
      <c r="B231" t="s">
        <v>11221</v>
      </c>
    </row>
    <row r="232" spans="1:2">
      <c r="A232" t="s">
        <v>10795</v>
      </c>
      <c r="B232" t="s">
        <v>10796</v>
      </c>
    </row>
    <row r="233" spans="1:2">
      <c r="A233" t="s">
        <v>13409</v>
      </c>
      <c r="B233" t="s">
        <v>13410</v>
      </c>
    </row>
    <row r="234" spans="1:2">
      <c r="A234" t="s">
        <v>4205</v>
      </c>
      <c r="B234" t="s">
        <v>4206</v>
      </c>
    </row>
    <row r="235" spans="1:2">
      <c r="A235" t="s">
        <v>5602</v>
      </c>
      <c r="B235" t="s">
        <v>5603</v>
      </c>
    </row>
    <row r="236" spans="1:2">
      <c r="A236" t="s">
        <v>5602</v>
      </c>
      <c r="B236" t="s">
        <v>5604</v>
      </c>
    </row>
    <row r="237" spans="1:2">
      <c r="A237" t="s">
        <v>10253</v>
      </c>
      <c r="B237" t="s">
        <v>10255</v>
      </c>
    </row>
    <row r="238" spans="1:2">
      <c r="A238" t="s">
        <v>10253</v>
      </c>
      <c r="B238" t="s">
        <v>10254</v>
      </c>
    </row>
    <row r="239" spans="1:2">
      <c r="A239" t="s">
        <v>12462</v>
      </c>
      <c r="B239" t="s">
        <v>12463</v>
      </c>
    </row>
    <row r="240" spans="1:2">
      <c r="A240" t="s">
        <v>8631</v>
      </c>
      <c r="B240" t="s">
        <v>8632</v>
      </c>
    </row>
    <row r="241" spans="1:2">
      <c r="A241" t="s">
        <v>4193</v>
      </c>
      <c r="B241" t="s">
        <v>2016</v>
      </c>
    </row>
    <row r="242" spans="1:2">
      <c r="A242" t="s">
        <v>4716</v>
      </c>
      <c r="B242" t="s">
        <v>2016</v>
      </c>
    </row>
    <row r="243" spans="1:2">
      <c r="A243" t="s">
        <v>10253</v>
      </c>
      <c r="B243" t="s">
        <v>2016</v>
      </c>
    </row>
    <row r="244" spans="1:2">
      <c r="A244" t="s">
        <v>13194</v>
      </c>
      <c r="B244" t="s">
        <v>2016</v>
      </c>
    </row>
    <row r="245" spans="1:2">
      <c r="A245" t="s">
        <v>13065</v>
      </c>
      <c r="B245" t="s">
        <v>14273</v>
      </c>
    </row>
    <row r="246" spans="1:2">
      <c r="A246" t="s">
        <v>4878</v>
      </c>
      <c r="B246" t="s">
        <v>4880</v>
      </c>
    </row>
    <row r="247" spans="1:2">
      <c r="A247" t="s">
        <v>12191</v>
      </c>
      <c r="B247" t="s">
        <v>12192</v>
      </c>
    </row>
    <row r="248" spans="1:2">
      <c r="A248" t="s">
        <v>12935</v>
      </c>
      <c r="B248" t="s">
        <v>12934</v>
      </c>
    </row>
    <row r="249" spans="1:2">
      <c r="A249" t="s">
        <v>8153</v>
      </c>
      <c r="B249" t="s">
        <v>8154</v>
      </c>
    </row>
    <row r="250" spans="1:2">
      <c r="A250" t="s">
        <v>8176</v>
      </c>
      <c r="B250" t="s">
        <v>8179</v>
      </c>
    </row>
    <row r="251" spans="1:2">
      <c r="A251" t="s">
        <v>8176</v>
      </c>
      <c r="B251" t="s">
        <v>8178</v>
      </c>
    </row>
    <row r="252" spans="1:2">
      <c r="A252" t="s">
        <v>8176</v>
      </c>
      <c r="B252" t="s">
        <v>8177</v>
      </c>
    </row>
    <row r="253" spans="1:2">
      <c r="A253" t="s">
        <v>12913</v>
      </c>
      <c r="B253" t="s">
        <v>12914</v>
      </c>
    </row>
    <row r="254" spans="1:2">
      <c r="A254" t="s">
        <v>12878</v>
      </c>
      <c r="B254" t="s">
        <v>12879</v>
      </c>
    </row>
    <row r="255" spans="1:2">
      <c r="A255" t="s">
        <v>11120</v>
      </c>
      <c r="B255" t="s">
        <v>11122</v>
      </c>
    </row>
    <row r="256" spans="1:2">
      <c r="A256" t="s">
        <v>11120</v>
      </c>
      <c r="B256" t="s">
        <v>11121</v>
      </c>
    </row>
    <row r="257" spans="1:2">
      <c r="A257" t="s">
        <v>12939</v>
      </c>
      <c r="B257" t="s">
        <v>12960</v>
      </c>
    </row>
    <row r="258" spans="1:2">
      <c r="A258" t="s">
        <v>7035</v>
      </c>
      <c r="B258" t="s">
        <v>7037</v>
      </c>
    </row>
    <row r="259" spans="1:2">
      <c r="A259" t="s">
        <v>6973</v>
      </c>
      <c r="B259" t="s">
        <v>6974</v>
      </c>
    </row>
    <row r="260" spans="1:2">
      <c r="A260" t="s">
        <v>13270</v>
      </c>
      <c r="B260" t="s">
        <v>13271</v>
      </c>
    </row>
    <row r="261" spans="1:2">
      <c r="A261" t="s">
        <v>7023</v>
      </c>
      <c r="B261" t="s">
        <v>7024</v>
      </c>
    </row>
    <row r="262" spans="1:2">
      <c r="A262" t="s">
        <v>7000</v>
      </c>
      <c r="B262" t="s">
        <v>7001</v>
      </c>
    </row>
    <row r="263" spans="1:2">
      <c r="A263" t="s">
        <v>7011</v>
      </c>
      <c r="B263" t="s">
        <v>7012</v>
      </c>
    </row>
    <row r="264" spans="1:2">
      <c r="A264" t="s">
        <v>6970</v>
      </c>
      <c r="B264" t="s">
        <v>6971</v>
      </c>
    </row>
    <row r="265" spans="1:2">
      <c r="A265" t="s">
        <v>8058</v>
      </c>
      <c r="B265" t="s">
        <v>8060</v>
      </c>
    </row>
    <row r="266" spans="1:2">
      <c r="A266" t="s">
        <v>7153</v>
      </c>
      <c r="B266" t="s">
        <v>7154</v>
      </c>
    </row>
    <row r="267" spans="1:2">
      <c r="A267" t="s">
        <v>11372</v>
      </c>
      <c r="B267" t="s">
        <v>11374</v>
      </c>
    </row>
    <row r="268" spans="1:2">
      <c r="A268" t="s">
        <v>11387</v>
      </c>
      <c r="B268" t="s">
        <v>11388</v>
      </c>
    </row>
    <row r="269" spans="1:2">
      <c r="A269" t="s">
        <v>8725</v>
      </c>
      <c r="B269" t="s">
        <v>8726</v>
      </c>
    </row>
    <row r="270" spans="1:2">
      <c r="A270" t="s">
        <v>10097</v>
      </c>
      <c r="B270" t="s">
        <v>10098</v>
      </c>
    </row>
    <row r="271" spans="1:2">
      <c r="A271" t="s">
        <v>10097</v>
      </c>
      <c r="B271" t="s">
        <v>10098</v>
      </c>
    </row>
    <row r="272" spans="1:2">
      <c r="A272" t="s">
        <v>9923</v>
      </c>
      <c r="B272" t="s">
        <v>9924</v>
      </c>
    </row>
    <row r="273" spans="1:2">
      <c r="A273" t="s">
        <v>6573</v>
      </c>
      <c r="B273" t="s">
        <v>6574</v>
      </c>
    </row>
    <row r="274" spans="1:2">
      <c r="A274" t="s">
        <v>10215</v>
      </c>
      <c r="B274" t="s">
        <v>10218</v>
      </c>
    </row>
    <row r="275" spans="1:2">
      <c r="A275" t="s">
        <v>7461</v>
      </c>
      <c r="B275" t="s">
        <v>7462</v>
      </c>
    </row>
    <row r="276" spans="1:2">
      <c r="A276" t="s">
        <v>5561</v>
      </c>
      <c r="B276" t="s">
        <v>5562</v>
      </c>
    </row>
    <row r="277" spans="1:2">
      <c r="A277" t="s">
        <v>7067</v>
      </c>
      <c r="B277" t="s">
        <v>7068</v>
      </c>
    </row>
    <row r="278" spans="1:2">
      <c r="A278" t="s">
        <v>7069</v>
      </c>
      <c r="B278" t="s">
        <v>7070</v>
      </c>
    </row>
    <row r="279" spans="1:2">
      <c r="A279" t="s">
        <v>13171</v>
      </c>
      <c r="B279" t="s">
        <v>13172</v>
      </c>
    </row>
    <row r="280" spans="1:2">
      <c r="A280" t="s">
        <v>7851</v>
      </c>
      <c r="B280" t="s">
        <v>7854</v>
      </c>
    </row>
    <row r="281" spans="1:2">
      <c r="A281" t="s">
        <v>7861</v>
      </c>
      <c r="B281" t="s">
        <v>7864</v>
      </c>
    </row>
    <row r="282" spans="1:2">
      <c r="A282" t="s">
        <v>3319</v>
      </c>
      <c r="B282" t="s">
        <v>3178</v>
      </c>
    </row>
    <row r="283" spans="1:2">
      <c r="A283" t="s">
        <v>9045</v>
      </c>
      <c r="B283" t="s">
        <v>9046</v>
      </c>
    </row>
    <row r="284" spans="1:2">
      <c r="A284" t="s">
        <v>8965</v>
      </c>
      <c r="B284" t="s">
        <v>8966</v>
      </c>
    </row>
    <row r="285" spans="1:2">
      <c r="A285" t="s">
        <v>10089</v>
      </c>
      <c r="B285" t="s">
        <v>10090</v>
      </c>
    </row>
    <row r="286" spans="1:2">
      <c r="A286" t="s">
        <v>10089</v>
      </c>
      <c r="B286" t="s">
        <v>10090</v>
      </c>
    </row>
    <row r="287" spans="1:2">
      <c r="A287" t="s">
        <v>12288</v>
      </c>
      <c r="B287" t="s">
        <v>12289</v>
      </c>
    </row>
    <row r="288" spans="1:2">
      <c r="A288" t="s">
        <v>10759</v>
      </c>
      <c r="B288" t="s">
        <v>10760</v>
      </c>
    </row>
    <row r="289" spans="1:2">
      <c r="A289" t="s">
        <v>10759</v>
      </c>
      <c r="B289" t="s">
        <v>10760</v>
      </c>
    </row>
    <row r="290" spans="1:2">
      <c r="A290" t="s">
        <v>5964</v>
      </c>
      <c r="B290" t="s">
        <v>5965</v>
      </c>
    </row>
    <row r="291" spans="1:2">
      <c r="A291" t="s">
        <v>4704</v>
      </c>
      <c r="B291" t="s">
        <v>1949</v>
      </c>
    </row>
    <row r="292" spans="1:2">
      <c r="A292" t="s">
        <v>10099</v>
      </c>
      <c r="B292" t="s">
        <v>10100</v>
      </c>
    </row>
    <row r="293" spans="1:2">
      <c r="A293" t="s">
        <v>10099</v>
      </c>
      <c r="B293" t="s">
        <v>10100</v>
      </c>
    </row>
    <row r="294" spans="1:2">
      <c r="A294" t="s">
        <v>7851</v>
      </c>
      <c r="B294" t="s">
        <v>7855</v>
      </c>
    </row>
    <row r="295" spans="1:2">
      <c r="A295" t="s">
        <v>7861</v>
      </c>
      <c r="B295" t="s">
        <v>7862</v>
      </c>
    </row>
    <row r="296" spans="1:2">
      <c r="A296" t="s">
        <v>7861</v>
      </c>
      <c r="B296" t="s">
        <v>7865</v>
      </c>
    </row>
    <row r="297" spans="1:2">
      <c r="A297" t="s">
        <v>12540</v>
      </c>
      <c r="B297" t="s">
        <v>12541</v>
      </c>
    </row>
    <row r="298" spans="1:2">
      <c r="A298" t="s">
        <v>14145</v>
      </c>
      <c r="B298" t="s">
        <v>14267</v>
      </c>
    </row>
    <row r="299" spans="1:2">
      <c r="A299" t="s">
        <v>10215</v>
      </c>
      <c r="B299" t="s">
        <v>10217</v>
      </c>
    </row>
    <row r="300" spans="1:2">
      <c r="A300" t="s">
        <v>5245</v>
      </c>
      <c r="B300" t="s">
        <v>5246</v>
      </c>
    </row>
    <row r="301" spans="1:2">
      <c r="A301" t="s">
        <v>6562</v>
      </c>
      <c r="B301" t="s">
        <v>6564</v>
      </c>
    </row>
    <row r="302" spans="1:2">
      <c r="A302" t="s">
        <v>6562</v>
      </c>
      <c r="B302" t="s">
        <v>6563</v>
      </c>
    </row>
    <row r="303" spans="1:2">
      <c r="A303" t="s">
        <v>6562</v>
      </c>
      <c r="B303" t="s">
        <v>6565</v>
      </c>
    </row>
    <row r="304" spans="1:2">
      <c r="A304" t="s">
        <v>10215</v>
      </c>
      <c r="B304" t="s">
        <v>10216</v>
      </c>
    </row>
    <row r="305" spans="1:2">
      <c r="A305" t="s">
        <v>11313</v>
      </c>
      <c r="B305" t="s">
        <v>11315</v>
      </c>
    </row>
    <row r="306" spans="1:2">
      <c r="A306" t="s">
        <v>11327</v>
      </c>
      <c r="B306" t="s">
        <v>11328</v>
      </c>
    </row>
    <row r="307" spans="1:2">
      <c r="A307" t="s">
        <v>11310</v>
      </c>
      <c r="B307" t="s">
        <v>11311</v>
      </c>
    </row>
    <row r="308" spans="1:2">
      <c r="A308" t="s">
        <v>11286</v>
      </c>
      <c r="B308" t="s">
        <v>11287</v>
      </c>
    </row>
    <row r="309" spans="1:2">
      <c r="A309" t="s">
        <v>5458</v>
      </c>
      <c r="B309" t="s">
        <v>5460</v>
      </c>
    </row>
    <row r="310" spans="1:2">
      <c r="A310" t="s">
        <v>11310</v>
      </c>
      <c r="B310" t="s">
        <v>11312</v>
      </c>
    </row>
    <row r="311" spans="1:2">
      <c r="A311" t="s">
        <v>11310</v>
      </c>
      <c r="B311" t="s">
        <v>11312</v>
      </c>
    </row>
    <row r="312" spans="1:2">
      <c r="A312" t="s">
        <v>11313</v>
      </c>
      <c r="B312" t="s">
        <v>11314</v>
      </c>
    </row>
    <row r="313" spans="1:2">
      <c r="A313" t="s">
        <v>11313</v>
      </c>
      <c r="B313" t="s">
        <v>11314</v>
      </c>
    </row>
    <row r="314" spans="1:2">
      <c r="A314" t="s">
        <v>11327</v>
      </c>
      <c r="B314" t="s">
        <v>11329</v>
      </c>
    </row>
    <row r="315" spans="1:2">
      <c r="A315" t="s">
        <v>11327</v>
      </c>
      <c r="B315" t="s">
        <v>11330</v>
      </c>
    </row>
    <row r="316" spans="1:2">
      <c r="A316" t="s">
        <v>8078</v>
      </c>
      <c r="B316" t="s">
        <v>8079</v>
      </c>
    </row>
    <row r="317" spans="1:2">
      <c r="A317" t="s">
        <v>11286</v>
      </c>
      <c r="B317" t="s">
        <v>11288</v>
      </c>
    </row>
    <row r="318" spans="1:2">
      <c r="A318" t="s">
        <v>11286</v>
      </c>
      <c r="B318" t="s">
        <v>11288</v>
      </c>
    </row>
    <row r="319" spans="1:2">
      <c r="A319" t="s">
        <v>12542</v>
      </c>
      <c r="B319" t="s">
        <v>12543</v>
      </c>
    </row>
    <row r="320" spans="1:2">
      <c r="A320" t="s">
        <v>9083</v>
      </c>
      <c r="B320" t="s">
        <v>9084</v>
      </c>
    </row>
    <row r="321" spans="1:2">
      <c r="A321" t="s">
        <v>10415</v>
      </c>
      <c r="B321" t="s">
        <v>10416</v>
      </c>
    </row>
    <row r="322" spans="1:2">
      <c r="A322" t="s">
        <v>4773</v>
      </c>
      <c r="B322" t="s">
        <v>4774</v>
      </c>
    </row>
    <row r="323" spans="1:2">
      <c r="A323" t="s">
        <v>10415</v>
      </c>
      <c r="B323" t="s">
        <v>10417</v>
      </c>
    </row>
    <row r="324" spans="1:2">
      <c r="A324" t="s">
        <v>4633</v>
      </c>
      <c r="B324" t="s">
        <v>3273</v>
      </c>
    </row>
    <row r="325" spans="1:2">
      <c r="A325" t="s">
        <v>6076</v>
      </c>
      <c r="B325" t="s">
        <v>6077</v>
      </c>
    </row>
    <row r="326" spans="1:2">
      <c r="A326" t="s">
        <v>9081</v>
      </c>
      <c r="B326" t="s">
        <v>9082</v>
      </c>
    </row>
    <row r="327" spans="1:2">
      <c r="A327" t="s">
        <v>3918</v>
      </c>
      <c r="B327" t="s">
        <v>3919</v>
      </c>
    </row>
    <row r="328" spans="1:2">
      <c r="A328" t="s">
        <v>8183</v>
      </c>
      <c r="B328" t="s">
        <v>8186</v>
      </c>
    </row>
    <row r="329" spans="1:2">
      <c r="A329" t="s">
        <v>8183</v>
      </c>
      <c r="B329" t="s">
        <v>8184</v>
      </c>
    </row>
    <row r="330" spans="1:2">
      <c r="A330" t="s">
        <v>8183</v>
      </c>
      <c r="B330" t="s">
        <v>8185</v>
      </c>
    </row>
    <row r="331" spans="1:2">
      <c r="A331" t="s">
        <v>8329</v>
      </c>
      <c r="B331" t="s">
        <v>8330</v>
      </c>
    </row>
    <row r="332" spans="1:2">
      <c r="A332" t="s">
        <v>13230</v>
      </c>
      <c r="B332" t="s">
        <v>13231</v>
      </c>
    </row>
    <row r="333" spans="1:2">
      <c r="A333" t="s">
        <v>4672</v>
      </c>
      <c r="B333" t="s">
        <v>14179</v>
      </c>
    </row>
    <row r="334" spans="1:2">
      <c r="A334" t="s">
        <v>7619</v>
      </c>
      <c r="B334" t="s">
        <v>7620</v>
      </c>
    </row>
    <row r="335" spans="1:2">
      <c r="A335" t="s">
        <v>7331</v>
      </c>
      <c r="B335" t="s">
        <v>7332</v>
      </c>
    </row>
    <row r="336" spans="1:2">
      <c r="A336" t="s">
        <v>7331</v>
      </c>
      <c r="B336" t="s">
        <v>7333</v>
      </c>
    </row>
    <row r="337" spans="1:2">
      <c r="A337" t="s">
        <v>8815</v>
      </c>
      <c r="B337" t="s">
        <v>8816</v>
      </c>
    </row>
    <row r="338" spans="1:2">
      <c r="A338" t="s">
        <v>12949</v>
      </c>
      <c r="B338" t="s">
        <v>12950</v>
      </c>
    </row>
    <row r="339" spans="1:2">
      <c r="A339" t="s">
        <v>11649</v>
      </c>
      <c r="B339" t="s">
        <v>11650</v>
      </c>
    </row>
    <row r="340" spans="1:2">
      <c r="A340" t="s">
        <v>10562</v>
      </c>
      <c r="B340" t="s">
        <v>10563</v>
      </c>
    </row>
    <row r="341" spans="1:2">
      <c r="A341" t="s">
        <v>10562</v>
      </c>
      <c r="B341" t="s">
        <v>10564</v>
      </c>
    </row>
    <row r="342" spans="1:2">
      <c r="A342" t="s">
        <v>8663</v>
      </c>
      <c r="B342" t="s">
        <v>8664</v>
      </c>
    </row>
    <row r="343" spans="1:2">
      <c r="A343" t="s">
        <v>4553</v>
      </c>
      <c r="B343" t="s">
        <v>4554</v>
      </c>
    </row>
    <row r="344" spans="1:2">
      <c r="A344" t="s">
        <v>4584</v>
      </c>
      <c r="B344" t="s">
        <v>4585</v>
      </c>
    </row>
    <row r="345" spans="1:2">
      <c r="A345" t="s">
        <v>13203</v>
      </c>
      <c r="B345" t="s">
        <v>13204</v>
      </c>
    </row>
    <row r="346" spans="1:2">
      <c r="A346" t="s">
        <v>10230</v>
      </c>
      <c r="B346" t="s">
        <v>10231</v>
      </c>
    </row>
    <row r="347" spans="1:2">
      <c r="A347" t="s">
        <v>10230</v>
      </c>
      <c r="B347" t="s">
        <v>10232</v>
      </c>
    </row>
    <row r="348" spans="1:2">
      <c r="A348" t="s">
        <v>10230</v>
      </c>
      <c r="B348" t="s">
        <v>10232</v>
      </c>
    </row>
    <row r="349" spans="1:2">
      <c r="A349" t="s">
        <v>7961</v>
      </c>
      <c r="B349" t="s">
        <v>7962</v>
      </c>
    </row>
    <row r="350" spans="1:2">
      <c r="A350" t="s">
        <v>7998</v>
      </c>
      <c r="B350" t="s">
        <v>8000</v>
      </c>
    </row>
    <row r="351" spans="1:2">
      <c r="A351" t="s">
        <v>12045</v>
      </c>
      <c r="B351" t="s">
        <v>12046</v>
      </c>
    </row>
    <row r="352" spans="1:2">
      <c r="A352" t="s">
        <v>10808</v>
      </c>
      <c r="B352" t="s">
        <v>10809</v>
      </c>
    </row>
    <row r="353" spans="1:2">
      <c r="A353" t="s">
        <v>11234</v>
      </c>
      <c r="B353" t="s">
        <v>11235</v>
      </c>
    </row>
    <row r="354" spans="1:2">
      <c r="A354" t="s">
        <v>5583</v>
      </c>
      <c r="B354" t="s">
        <v>14196</v>
      </c>
    </row>
    <row r="355" spans="1:2">
      <c r="A355" t="s">
        <v>9213</v>
      </c>
      <c r="B355" t="s">
        <v>9214</v>
      </c>
    </row>
    <row r="356" spans="1:2">
      <c r="A356" t="s">
        <v>10895</v>
      </c>
      <c r="B356" t="s">
        <v>10896</v>
      </c>
    </row>
    <row r="357" spans="1:2">
      <c r="A357" t="s">
        <v>3454</v>
      </c>
      <c r="B357" t="s">
        <v>3455</v>
      </c>
    </row>
    <row r="358" spans="1:2">
      <c r="A358" t="s">
        <v>5461</v>
      </c>
      <c r="B358" t="s">
        <v>5462</v>
      </c>
    </row>
    <row r="359" spans="1:2">
      <c r="A359" t="s">
        <v>13207</v>
      </c>
      <c r="B359" t="s">
        <v>13208</v>
      </c>
    </row>
    <row r="360" spans="1:2">
      <c r="A360" t="s">
        <v>3468</v>
      </c>
      <c r="B360" t="s">
        <v>3469</v>
      </c>
    </row>
    <row r="361" spans="1:2">
      <c r="A361" t="s">
        <v>4727</v>
      </c>
      <c r="B361" t="s">
        <v>4728</v>
      </c>
    </row>
    <row r="362" spans="1:2">
      <c r="A362" t="s">
        <v>7129</v>
      </c>
      <c r="B362" t="s">
        <v>7130</v>
      </c>
    </row>
    <row r="363" spans="1:2">
      <c r="A363" t="s">
        <v>7207</v>
      </c>
      <c r="B363" t="s">
        <v>7208</v>
      </c>
    </row>
    <row r="364" spans="1:2">
      <c r="A364" t="s">
        <v>12430</v>
      </c>
      <c r="B364" t="s">
        <v>12431</v>
      </c>
    </row>
    <row r="365" spans="1:2">
      <c r="A365" t="s">
        <v>5772</v>
      </c>
      <c r="B365" t="s">
        <v>5773</v>
      </c>
    </row>
    <row r="366" spans="1:2">
      <c r="A366" t="s">
        <v>5793</v>
      </c>
      <c r="B366" t="s">
        <v>5794</v>
      </c>
    </row>
    <row r="367" spans="1:2">
      <c r="A367" t="s">
        <v>6078</v>
      </c>
      <c r="B367" t="s">
        <v>6079</v>
      </c>
    </row>
    <row r="368" spans="1:2">
      <c r="A368" t="s">
        <v>10256</v>
      </c>
      <c r="B368" t="s">
        <v>10259</v>
      </c>
    </row>
    <row r="369" spans="1:2">
      <c r="A369" t="s">
        <v>7406</v>
      </c>
      <c r="B369" t="s">
        <v>1832</v>
      </c>
    </row>
    <row r="370" spans="1:2">
      <c r="A370" t="s">
        <v>10866</v>
      </c>
      <c r="B370" t="s">
        <v>10867</v>
      </c>
    </row>
    <row r="371" spans="1:2">
      <c r="A371" t="s">
        <v>5986</v>
      </c>
      <c r="B371" t="s">
        <v>5987</v>
      </c>
    </row>
    <row r="372" spans="1:2">
      <c r="A372" t="s">
        <v>9354</v>
      </c>
      <c r="B372" t="s">
        <v>9355</v>
      </c>
    </row>
    <row r="373" spans="1:2">
      <c r="A373" t="s">
        <v>11167</v>
      </c>
      <c r="B373" t="s">
        <v>11169</v>
      </c>
    </row>
    <row r="374" spans="1:2">
      <c r="A374" t="s">
        <v>9606</v>
      </c>
      <c r="B374" t="s">
        <v>9608</v>
      </c>
    </row>
    <row r="375" spans="1:2">
      <c r="A375" t="s">
        <v>9609</v>
      </c>
      <c r="B375" t="s">
        <v>9611</v>
      </c>
    </row>
    <row r="376" spans="1:2">
      <c r="A376" t="s">
        <v>4618</v>
      </c>
      <c r="B376" t="s">
        <v>4619</v>
      </c>
    </row>
    <row r="377" spans="1:2">
      <c r="A377" t="s">
        <v>5817</v>
      </c>
      <c r="B377" t="s">
        <v>5818</v>
      </c>
    </row>
    <row r="378" spans="1:2">
      <c r="A378" t="s">
        <v>10681</v>
      </c>
      <c r="B378" t="s">
        <v>10683</v>
      </c>
    </row>
    <row r="379" spans="1:2">
      <c r="A379" t="s">
        <v>10256</v>
      </c>
      <c r="B379" t="s">
        <v>10258</v>
      </c>
    </row>
    <row r="380" spans="1:2">
      <c r="A380" t="s">
        <v>12580</v>
      </c>
      <c r="B380" t="s">
        <v>12581</v>
      </c>
    </row>
    <row r="381" spans="1:2">
      <c r="A381" t="s">
        <v>10256</v>
      </c>
      <c r="B381" t="s">
        <v>10257</v>
      </c>
    </row>
    <row r="382" spans="1:2">
      <c r="A382" t="s">
        <v>13091</v>
      </c>
      <c r="B382" t="s">
        <v>13092</v>
      </c>
    </row>
    <row r="383" spans="1:2">
      <c r="A383" t="s">
        <v>13101</v>
      </c>
      <c r="B383" t="s">
        <v>13102</v>
      </c>
    </row>
    <row r="384" spans="1:2">
      <c r="A384" t="s">
        <v>13437</v>
      </c>
      <c r="B384" t="s">
        <v>13438</v>
      </c>
    </row>
    <row r="385" spans="1:2">
      <c r="A385" t="s">
        <v>11167</v>
      </c>
      <c r="B385" t="s">
        <v>11168</v>
      </c>
    </row>
    <row r="386" spans="1:2">
      <c r="A386" t="s">
        <v>6080</v>
      </c>
      <c r="B386" t="s">
        <v>6081</v>
      </c>
    </row>
    <row r="387" spans="1:2">
      <c r="A387" t="s">
        <v>3456</v>
      </c>
      <c r="B387" t="s">
        <v>3457</v>
      </c>
    </row>
    <row r="388" spans="1:2">
      <c r="A388" t="s">
        <v>9091</v>
      </c>
      <c r="B388" t="s">
        <v>9092</v>
      </c>
    </row>
    <row r="389" spans="1:2">
      <c r="A389" t="s">
        <v>9091</v>
      </c>
      <c r="B389" t="s">
        <v>9092</v>
      </c>
    </row>
    <row r="390" spans="1:2">
      <c r="A390" t="s">
        <v>5099</v>
      </c>
      <c r="B390" t="s">
        <v>5100</v>
      </c>
    </row>
    <row r="391" spans="1:2">
      <c r="A391" t="s">
        <v>4816</v>
      </c>
      <c r="B391" t="s">
        <v>4817</v>
      </c>
    </row>
    <row r="392" spans="1:2">
      <c r="A392" t="s">
        <v>6774</v>
      </c>
      <c r="B392" t="s">
        <v>6775</v>
      </c>
    </row>
    <row r="393" spans="1:2">
      <c r="A393" t="s">
        <v>13138</v>
      </c>
      <c r="B393" t="s">
        <v>13139</v>
      </c>
    </row>
    <row r="394" spans="1:2">
      <c r="A394" t="s">
        <v>12438</v>
      </c>
      <c r="B394" t="s">
        <v>12439</v>
      </c>
    </row>
    <row r="395" spans="1:2">
      <c r="A395" t="s">
        <v>12951</v>
      </c>
      <c r="B395" t="s">
        <v>12952</v>
      </c>
    </row>
    <row r="396" spans="1:2">
      <c r="A396" t="s">
        <v>9978</v>
      </c>
      <c r="B396" t="s">
        <v>14259</v>
      </c>
    </row>
    <row r="397" spans="1:2">
      <c r="A397" t="s">
        <v>7071</v>
      </c>
      <c r="B397" t="s">
        <v>7072</v>
      </c>
    </row>
    <row r="398" spans="1:2">
      <c r="A398" t="s">
        <v>12666</v>
      </c>
      <c r="B398" t="s">
        <v>12667</v>
      </c>
    </row>
    <row r="399" spans="1:2">
      <c r="A399" t="s">
        <v>7139</v>
      </c>
      <c r="B399" t="s">
        <v>7140</v>
      </c>
    </row>
    <row r="400" spans="1:2">
      <c r="A400" t="s">
        <v>12049</v>
      </c>
      <c r="B400" t="s">
        <v>12050</v>
      </c>
    </row>
    <row r="401" spans="1:2">
      <c r="A401" t="s">
        <v>5437</v>
      </c>
      <c r="B401" t="s">
        <v>5438</v>
      </c>
    </row>
    <row r="402" spans="1:2">
      <c r="A402" t="s">
        <v>11449</v>
      </c>
      <c r="B402" t="s">
        <v>11450</v>
      </c>
    </row>
    <row r="403" spans="1:2">
      <c r="A403" t="s">
        <v>7459</v>
      </c>
      <c r="B403" t="s">
        <v>7460</v>
      </c>
    </row>
    <row r="404" spans="1:2">
      <c r="A404" t="s">
        <v>12358</v>
      </c>
      <c r="B404" t="s">
        <v>12359</v>
      </c>
    </row>
    <row r="405" spans="1:2">
      <c r="A405" t="s">
        <v>10818</v>
      </c>
      <c r="B405" t="s">
        <v>10819</v>
      </c>
    </row>
    <row r="406" spans="1:2">
      <c r="A406" t="s">
        <v>7050</v>
      </c>
      <c r="B406" t="s">
        <v>14223</v>
      </c>
    </row>
    <row r="407" spans="1:2">
      <c r="A407" t="s">
        <v>4097</v>
      </c>
      <c r="B407" t="s">
        <v>4098</v>
      </c>
    </row>
    <row r="408" spans="1:2">
      <c r="A408" t="s">
        <v>11346</v>
      </c>
      <c r="B408" t="s">
        <v>4098</v>
      </c>
    </row>
    <row r="409" spans="1:2">
      <c r="A409" t="s">
        <v>3334</v>
      </c>
      <c r="B409" t="s">
        <v>3335</v>
      </c>
    </row>
    <row r="410" spans="1:2">
      <c r="A410" t="s">
        <v>5401</v>
      </c>
      <c r="B410" t="s">
        <v>5402</v>
      </c>
    </row>
    <row r="411" spans="1:2">
      <c r="A411" t="s">
        <v>11244</v>
      </c>
      <c r="B411" t="s">
        <v>5402</v>
      </c>
    </row>
    <row r="412" spans="1:2">
      <c r="A412" t="s">
        <v>8061</v>
      </c>
      <c r="B412" t="s">
        <v>8062</v>
      </c>
    </row>
    <row r="413" spans="1:2">
      <c r="A413" t="s">
        <v>6444</v>
      </c>
      <c r="B413" t="s">
        <v>6445</v>
      </c>
    </row>
    <row r="414" spans="1:2">
      <c r="A414" t="s">
        <v>11226</v>
      </c>
      <c r="B414" t="s">
        <v>11227</v>
      </c>
    </row>
    <row r="415" spans="1:2">
      <c r="A415" t="s">
        <v>9372</v>
      </c>
      <c r="B415" t="s">
        <v>9373</v>
      </c>
    </row>
    <row r="416" spans="1:2">
      <c r="A416" t="s">
        <v>7096</v>
      </c>
      <c r="B416" t="s">
        <v>7097</v>
      </c>
    </row>
    <row r="417" spans="1:2">
      <c r="A417" t="s">
        <v>8917</v>
      </c>
      <c r="B417" t="s">
        <v>8918</v>
      </c>
    </row>
    <row r="418" spans="1:2">
      <c r="A418" t="s">
        <v>7997</v>
      </c>
      <c r="B418" t="s">
        <v>3013</v>
      </c>
    </row>
    <row r="419" spans="1:2">
      <c r="A419" t="s">
        <v>7997</v>
      </c>
      <c r="B419" t="s">
        <v>3013</v>
      </c>
    </row>
    <row r="420" spans="1:2">
      <c r="A420" t="s">
        <v>7997</v>
      </c>
      <c r="B420" t="s">
        <v>3013</v>
      </c>
    </row>
    <row r="421" spans="1:2">
      <c r="A421" t="s">
        <v>3672</v>
      </c>
      <c r="B421" t="s">
        <v>3673</v>
      </c>
    </row>
    <row r="422" spans="1:2">
      <c r="A422" t="s">
        <v>7451</v>
      </c>
      <c r="B422" t="s">
        <v>7452</v>
      </c>
    </row>
    <row r="423" spans="1:2">
      <c r="A423" t="s">
        <v>11009</v>
      </c>
      <c r="B423" t="s">
        <v>11011</v>
      </c>
    </row>
    <row r="424" spans="1:2">
      <c r="A424" t="s">
        <v>11009</v>
      </c>
      <c r="B424" t="s">
        <v>11010</v>
      </c>
    </row>
    <row r="425" spans="1:2">
      <c r="A425" t="s">
        <v>5471</v>
      </c>
      <c r="B425" t="s">
        <v>5472</v>
      </c>
    </row>
    <row r="426" spans="1:2">
      <c r="A426" t="s">
        <v>5469</v>
      </c>
      <c r="B426" t="s">
        <v>5470</v>
      </c>
    </row>
    <row r="427" spans="1:2">
      <c r="A427" t="s">
        <v>10778</v>
      </c>
      <c r="B427" t="s">
        <v>10779</v>
      </c>
    </row>
    <row r="428" spans="1:2">
      <c r="A428" t="s">
        <v>5413</v>
      </c>
      <c r="B428" t="s">
        <v>5414</v>
      </c>
    </row>
    <row r="429" spans="1:2">
      <c r="A429" t="s">
        <v>5421</v>
      </c>
      <c r="B429" t="s">
        <v>5422</v>
      </c>
    </row>
    <row r="430" spans="1:2">
      <c r="A430" t="s">
        <v>7530</v>
      </c>
      <c r="B430" t="s">
        <v>7531</v>
      </c>
    </row>
    <row r="431" spans="1:2">
      <c r="A431" t="s">
        <v>4620</v>
      </c>
      <c r="B431" t="s">
        <v>4621</v>
      </c>
    </row>
    <row r="432" spans="1:2">
      <c r="A432" t="s">
        <v>4157</v>
      </c>
      <c r="B432" t="s">
        <v>4158</v>
      </c>
    </row>
    <row r="433" spans="1:2">
      <c r="A433" t="s">
        <v>4775</v>
      </c>
      <c r="B433" t="s">
        <v>4776</v>
      </c>
    </row>
    <row r="434" spans="1:2">
      <c r="A434" t="s">
        <v>9944</v>
      </c>
      <c r="B434" t="s">
        <v>9945</v>
      </c>
    </row>
    <row r="435" spans="1:2">
      <c r="A435" t="s">
        <v>9950</v>
      </c>
      <c r="B435" t="s">
        <v>9951</v>
      </c>
    </row>
    <row r="436" spans="1:2">
      <c r="A436" t="s">
        <v>6708</v>
      </c>
      <c r="B436" t="s">
        <v>6709</v>
      </c>
    </row>
    <row r="437" spans="1:2">
      <c r="A437" t="s">
        <v>4145</v>
      </c>
      <c r="B437" t="s">
        <v>4146</v>
      </c>
    </row>
    <row r="438" spans="1:2">
      <c r="A438" t="s">
        <v>8048</v>
      </c>
      <c r="B438" t="s">
        <v>8049</v>
      </c>
    </row>
    <row r="439" spans="1:2">
      <c r="A439" t="s">
        <v>9511</v>
      </c>
      <c r="B439" t="s">
        <v>9512</v>
      </c>
    </row>
    <row r="440" spans="1:2">
      <c r="A440" t="s">
        <v>9511</v>
      </c>
      <c r="B440" t="s">
        <v>9512</v>
      </c>
    </row>
    <row r="441" spans="1:2">
      <c r="A441" t="s">
        <v>6587</v>
      </c>
      <c r="B441" t="s">
        <v>6588</v>
      </c>
    </row>
    <row r="442" spans="1:2">
      <c r="A442" t="s">
        <v>13385</v>
      </c>
      <c r="B442" t="s">
        <v>13386</v>
      </c>
    </row>
    <row r="443" spans="1:2">
      <c r="A443" t="s">
        <v>13385</v>
      </c>
      <c r="B443" t="s">
        <v>13386</v>
      </c>
    </row>
    <row r="444" spans="1:2">
      <c r="A444" t="s">
        <v>8002</v>
      </c>
      <c r="B444" t="s">
        <v>8005</v>
      </c>
    </row>
    <row r="445" spans="1:2">
      <c r="A445" t="s">
        <v>8002</v>
      </c>
      <c r="B445" t="s">
        <v>8003</v>
      </c>
    </row>
    <row r="446" spans="1:2">
      <c r="A446" t="s">
        <v>8002</v>
      </c>
      <c r="B446" t="s">
        <v>8004</v>
      </c>
    </row>
    <row r="447" spans="1:2">
      <c r="A447" t="s">
        <v>11277</v>
      </c>
      <c r="B447" t="s">
        <v>11279</v>
      </c>
    </row>
    <row r="448" spans="1:2">
      <c r="A448" t="s">
        <v>11277</v>
      </c>
      <c r="B448" t="s">
        <v>11279</v>
      </c>
    </row>
    <row r="449" spans="1:2">
      <c r="A449" t="s">
        <v>5789</v>
      </c>
      <c r="B449" t="s">
        <v>5790</v>
      </c>
    </row>
    <row r="450" spans="1:2">
      <c r="A450" t="s">
        <v>8583</v>
      </c>
      <c r="B450" t="s">
        <v>8584</v>
      </c>
    </row>
    <row r="451" spans="1:2">
      <c r="A451" t="s">
        <v>10118</v>
      </c>
      <c r="B451" t="s">
        <v>2699</v>
      </c>
    </row>
    <row r="452" spans="1:2">
      <c r="A452" t="s">
        <v>5902</v>
      </c>
      <c r="B452" t="s">
        <v>5903</v>
      </c>
    </row>
    <row r="453" spans="1:2">
      <c r="A453" t="s">
        <v>9093</v>
      </c>
      <c r="B453" t="s">
        <v>9094</v>
      </c>
    </row>
    <row r="454" spans="1:2">
      <c r="A454" t="s">
        <v>9093</v>
      </c>
      <c r="B454" t="s">
        <v>9094</v>
      </c>
    </row>
    <row r="455" spans="1:2">
      <c r="A455" t="s">
        <v>10368</v>
      </c>
      <c r="B455" t="s">
        <v>10369</v>
      </c>
    </row>
    <row r="456" spans="1:2">
      <c r="A456" t="s">
        <v>10368</v>
      </c>
      <c r="B456" t="s">
        <v>10369</v>
      </c>
    </row>
    <row r="457" spans="1:2">
      <c r="A457" t="s">
        <v>10032</v>
      </c>
      <c r="B457" t="s">
        <v>10033</v>
      </c>
    </row>
    <row r="458" spans="1:2">
      <c r="A458" t="s">
        <v>10032</v>
      </c>
      <c r="B458" t="s">
        <v>10033</v>
      </c>
    </row>
    <row r="459" spans="1:2">
      <c r="A459" t="s">
        <v>3589</v>
      </c>
      <c r="B459" t="s">
        <v>3590</v>
      </c>
    </row>
    <row r="460" spans="1:2">
      <c r="A460" t="s">
        <v>7219</v>
      </c>
      <c r="B460" t="s">
        <v>7220</v>
      </c>
    </row>
    <row r="461" spans="1:2">
      <c r="A461" t="s">
        <v>10538</v>
      </c>
      <c r="B461" t="s">
        <v>10540</v>
      </c>
    </row>
    <row r="462" spans="1:2">
      <c r="A462" t="s">
        <v>14127</v>
      </c>
      <c r="B462" t="s">
        <v>14202</v>
      </c>
    </row>
    <row r="463" spans="1:2">
      <c r="A463" t="s">
        <v>10721</v>
      </c>
      <c r="B463" t="s">
        <v>10722</v>
      </c>
    </row>
    <row r="464" spans="1:2">
      <c r="A464" t="s">
        <v>7487</v>
      </c>
      <c r="B464" t="s">
        <v>7488</v>
      </c>
    </row>
    <row r="465" spans="1:2">
      <c r="A465" t="s">
        <v>5825</v>
      </c>
      <c r="B465" t="s">
        <v>5826</v>
      </c>
    </row>
    <row r="466" spans="1:2">
      <c r="A466" t="s">
        <v>5537</v>
      </c>
      <c r="B466" t="s">
        <v>5538</v>
      </c>
    </row>
    <row r="467" spans="1:2">
      <c r="A467" t="s">
        <v>12765</v>
      </c>
      <c r="B467" t="s">
        <v>12766</v>
      </c>
    </row>
    <row r="468" spans="1:2">
      <c r="A468" t="s">
        <v>5097</v>
      </c>
      <c r="B468" t="s">
        <v>14193</v>
      </c>
    </row>
    <row r="469" spans="1:2">
      <c r="A469" t="s">
        <v>11963</v>
      </c>
      <c r="B469" t="s">
        <v>11964</v>
      </c>
    </row>
    <row r="470" spans="1:2">
      <c r="A470" t="s">
        <v>10208</v>
      </c>
      <c r="B470" t="s">
        <v>10209</v>
      </c>
    </row>
    <row r="471" spans="1:2">
      <c r="A471" t="s">
        <v>10208</v>
      </c>
      <c r="B471" t="s">
        <v>10210</v>
      </c>
    </row>
    <row r="472" spans="1:2">
      <c r="A472" t="s">
        <v>10208</v>
      </c>
      <c r="B472" t="s">
        <v>10211</v>
      </c>
    </row>
    <row r="473" spans="1:2">
      <c r="A473" t="s">
        <v>12544</v>
      </c>
      <c r="B473" t="s">
        <v>12545</v>
      </c>
    </row>
    <row r="474" spans="1:2">
      <c r="A474" t="s">
        <v>9321</v>
      </c>
      <c r="B474" t="s">
        <v>14251</v>
      </c>
    </row>
    <row r="475" spans="1:2">
      <c r="A475" t="s">
        <v>10806</v>
      </c>
      <c r="B475" t="s">
        <v>10807</v>
      </c>
    </row>
    <row r="476" spans="1:2">
      <c r="A476" t="s">
        <v>10173</v>
      </c>
      <c r="B476" t="s">
        <v>10174</v>
      </c>
    </row>
    <row r="477" spans="1:2">
      <c r="A477" t="s">
        <v>7524</v>
      </c>
      <c r="B477" t="s">
        <v>7525</v>
      </c>
    </row>
    <row r="478" spans="1:2">
      <c r="A478" t="s">
        <v>8729</v>
      </c>
      <c r="B478" t="s">
        <v>8730</v>
      </c>
    </row>
    <row r="479" spans="1:2">
      <c r="A479" t="s">
        <v>10614</v>
      </c>
      <c r="B479" t="s">
        <v>10615</v>
      </c>
    </row>
    <row r="480" spans="1:2">
      <c r="A480" t="s">
        <v>10614</v>
      </c>
      <c r="B480" t="s">
        <v>10616</v>
      </c>
    </row>
    <row r="481" spans="1:2">
      <c r="A481" t="s">
        <v>7191</v>
      </c>
      <c r="B481" t="s">
        <v>7192</v>
      </c>
    </row>
    <row r="482" spans="1:2">
      <c r="A482" t="s">
        <v>7179</v>
      </c>
      <c r="B482" t="s">
        <v>7180</v>
      </c>
    </row>
    <row r="483" spans="1:2">
      <c r="A483" t="s">
        <v>8839</v>
      </c>
      <c r="B483" t="s">
        <v>8840</v>
      </c>
    </row>
    <row r="484" spans="1:2">
      <c r="A484" t="s">
        <v>5209</v>
      </c>
      <c r="B484" t="s">
        <v>5210</v>
      </c>
    </row>
    <row r="485" spans="1:2">
      <c r="A485" t="s">
        <v>5314</v>
      </c>
      <c r="B485" t="s">
        <v>5315</v>
      </c>
    </row>
    <row r="486" spans="1:2">
      <c r="A486" t="s">
        <v>8064</v>
      </c>
      <c r="B486" t="s">
        <v>8065</v>
      </c>
    </row>
    <row r="487" spans="1:2">
      <c r="A487" t="s">
        <v>5695</v>
      </c>
      <c r="B487" t="s">
        <v>5696</v>
      </c>
    </row>
    <row r="488" spans="1:2">
      <c r="A488" t="s">
        <v>13294</v>
      </c>
      <c r="B488" t="s">
        <v>13295</v>
      </c>
    </row>
    <row r="489" spans="1:2">
      <c r="A489" t="s">
        <v>9628</v>
      </c>
      <c r="B489" t="s">
        <v>9630</v>
      </c>
    </row>
    <row r="490" spans="1:2">
      <c r="A490" t="s">
        <v>8064</v>
      </c>
      <c r="B490" t="s">
        <v>8066</v>
      </c>
    </row>
    <row r="491" spans="1:2">
      <c r="A491" t="s">
        <v>7780</v>
      </c>
      <c r="B491" t="s">
        <v>7781</v>
      </c>
    </row>
    <row r="492" spans="1:2">
      <c r="A492" t="s">
        <v>3700</v>
      </c>
      <c r="B492" t="s">
        <v>3701</v>
      </c>
    </row>
    <row r="493" spans="1:2">
      <c r="A493" t="s">
        <v>7123</v>
      </c>
      <c r="B493" t="s">
        <v>7124</v>
      </c>
    </row>
    <row r="494" spans="1:2">
      <c r="A494" t="s">
        <v>8591</v>
      </c>
      <c r="B494" t="s">
        <v>8592</v>
      </c>
    </row>
    <row r="495" spans="1:2">
      <c r="A495" t="s">
        <v>13242</v>
      </c>
      <c r="B495" t="s">
        <v>13243</v>
      </c>
    </row>
    <row r="496" spans="1:2">
      <c r="A496" t="s">
        <v>13340</v>
      </c>
      <c r="B496" t="s">
        <v>13341</v>
      </c>
    </row>
    <row r="497" spans="1:2">
      <c r="A497" t="s">
        <v>13300</v>
      </c>
      <c r="B497" t="s">
        <v>13301</v>
      </c>
    </row>
    <row r="498" spans="1:2">
      <c r="A498" t="s">
        <v>13244</v>
      </c>
      <c r="B498" t="s">
        <v>13245</v>
      </c>
    </row>
    <row r="499" spans="1:2">
      <c r="A499" t="s">
        <v>10868</v>
      </c>
      <c r="B499" t="s">
        <v>10869</v>
      </c>
    </row>
    <row r="500" spans="1:2">
      <c r="A500" t="s">
        <v>6841</v>
      </c>
      <c r="B500" t="s">
        <v>6842</v>
      </c>
    </row>
    <row r="501" spans="1:2">
      <c r="A501" t="s">
        <v>5528</v>
      </c>
      <c r="B501" t="s">
        <v>5529</v>
      </c>
    </row>
    <row r="502" spans="1:2">
      <c r="A502" t="s">
        <v>3356</v>
      </c>
      <c r="B502" t="s">
        <v>3357</v>
      </c>
    </row>
    <row r="503" spans="1:2">
      <c r="A503" t="s">
        <v>3356</v>
      </c>
      <c r="B503" t="s">
        <v>3357</v>
      </c>
    </row>
    <row r="504" spans="1:2">
      <c r="A504" t="s">
        <v>5082</v>
      </c>
      <c r="B504" t="s">
        <v>1805</v>
      </c>
    </row>
    <row r="505" spans="1:2">
      <c r="A505" t="s">
        <v>3378</v>
      </c>
      <c r="B505" t="s">
        <v>3379</v>
      </c>
    </row>
    <row r="506" spans="1:2">
      <c r="A506" t="s">
        <v>3378</v>
      </c>
      <c r="B506" t="s">
        <v>3379</v>
      </c>
    </row>
    <row r="507" spans="1:2">
      <c r="A507" t="s">
        <v>8180</v>
      </c>
      <c r="B507" t="s">
        <v>8182</v>
      </c>
    </row>
    <row r="508" spans="1:2">
      <c r="A508" t="s">
        <v>8180</v>
      </c>
      <c r="B508" t="s">
        <v>8182</v>
      </c>
    </row>
    <row r="509" spans="1:2">
      <c r="A509" t="s">
        <v>4881</v>
      </c>
      <c r="B509" t="s">
        <v>4883</v>
      </c>
    </row>
    <row r="510" spans="1:2">
      <c r="A510" t="s">
        <v>6657</v>
      </c>
      <c r="B510" t="s">
        <v>6658</v>
      </c>
    </row>
    <row r="511" spans="1:2">
      <c r="A511" t="s">
        <v>3850</v>
      </c>
      <c r="B511" t="s">
        <v>3851</v>
      </c>
    </row>
    <row r="512" spans="1:2">
      <c r="A512" t="s">
        <v>7143</v>
      </c>
      <c r="B512" t="s">
        <v>7144</v>
      </c>
    </row>
    <row r="513" spans="1:2">
      <c r="A513" t="s">
        <v>3368</v>
      </c>
      <c r="B513" t="s">
        <v>3369</v>
      </c>
    </row>
    <row r="514" spans="1:2">
      <c r="A514" t="s">
        <v>3368</v>
      </c>
      <c r="B514" t="s">
        <v>3369</v>
      </c>
    </row>
    <row r="515" spans="1:2">
      <c r="A515" t="s">
        <v>10085</v>
      </c>
      <c r="B515" t="s">
        <v>10086</v>
      </c>
    </row>
    <row r="516" spans="1:2">
      <c r="A516" t="s">
        <v>9315</v>
      </c>
      <c r="B516" t="s">
        <v>9316</v>
      </c>
    </row>
    <row r="517" spans="1:2">
      <c r="A517" t="s">
        <v>4207</v>
      </c>
      <c r="B517" t="s">
        <v>4208</v>
      </c>
    </row>
    <row r="518" spans="1:2">
      <c r="A518" t="s">
        <v>12095</v>
      </c>
      <c r="B518" t="s">
        <v>12096</v>
      </c>
    </row>
    <row r="519" spans="1:2">
      <c r="A519" t="s">
        <v>12095</v>
      </c>
      <c r="B519" t="s">
        <v>12097</v>
      </c>
    </row>
    <row r="520" spans="1:2">
      <c r="A520" t="s">
        <v>11331</v>
      </c>
      <c r="B520" t="s">
        <v>11332</v>
      </c>
    </row>
    <row r="521" spans="1:2">
      <c r="A521" t="s">
        <v>11331</v>
      </c>
      <c r="B521" t="s">
        <v>11332</v>
      </c>
    </row>
    <row r="522" spans="1:2">
      <c r="A522" t="s">
        <v>11289</v>
      </c>
      <c r="B522" t="s">
        <v>11292</v>
      </c>
    </row>
    <row r="523" spans="1:2">
      <c r="A523" t="s">
        <v>11289</v>
      </c>
      <c r="B523" t="s">
        <v>11291</v>
      </c>
    </row>
    <row r="524" spans="1:2">
      <c r="A524" t="s">
        <v>6994</v>
      </c>
      <c r="B524" t="s">
        <v>6995</v>
      </c>
    </row>
    <row r="525" spans="1:2">
      <c r="A525" t="s">
        <v>10105</v>
      </c>
      <c r="B525" t="s">
        <v>10106</v>
      </c>
    </row>
    <row r="526" spans="1:2">
      <c r="A526" t="s">
        <v>10105</v>
      </c>
      <c r="B526" t="s">
        <v>10106</v>
      </c>
    </row>
    <row r="527" spans="1:2">
      <c r="A527" t="s">
        <v>9744</v>
      </c>
      <c r="B527" t="s">
        <v>9745</v>
      </c>
    </row>
    <row r="528" spans="1:2">
      <c r="A528" t="s">
        <v>9752</v>
      </c>
      <c r="B528" t="s">
        <v>9753</v>
      </c>
    </row>
    <row r="529" spans="1:2">
      <c r="A529" t="s">
        <v>6639</v>
      </c>
      <c r="B529" t="s">
        <v>6640</v>
      </c>
    </row>
    <row r="530" spans="1:2">
      <c r="A530" t="s">
        <v>14143</v>
      </c>
      <c r="B530" t="s">
        <v>14247</v>
      </c>
    </row>
    <row r="531" spans="1:2">
      <c r="A531" t="s">
        <v>13022</v>
      </c>
      <c r="B531" t="s">
        <v>13023</v>
      </c>
    </row>
    <row r="532" spans="1:2">
      <c r="A532" t="s">
        <v>3652</v>
      </c>
      <c r="B532" t="s">
        <v>3653</v>
      </c>
    </row>
    <row r="533" spans="1:2">
      <c r="A533" t="s">
        <v>11952</v>
      </c>
      <c r="B533" t="s">
        <v>11953</v>
      </c>
    </row>
    <row r="534" spans="1:2">
      <c r="A534" t="s">
        <v>9672</v>
      </c>
      <c r="B534" t="s">
        <v>9673</v>
      </c>
    </row>
    <row r="535" spans="1:2">
      <c r="A535" t="s">
        <v>9672</v>
      </c>
      <c r="B535" t="s">
        <v>9673</v>
      </c>
    </row>
    <row r="536" spans="1:2">
      <c r="A536" t="s">
        <v>3654</v>
      </c>
      <c r="B536" t="s">
        <v>3655</v>
      </c>
    </row>
    <row r="537" spans="1:2">
      <c r="A537" t="s">
        <v>8529</v>
      </c>
      <c r="B537" t="s">
        <v>8530</v>
      </c>
    </row>
    <row r="538" spans="1:2">
      <c r="A538" t="s">
        <v>3942</v>
      </c>
      <c r="B538" t="s">
        <v>3943</v>
      </c>
    </row>
    <row r="539" spans="1:2">
      <c r="A539" t="s">
        <v>5511</v>
      </c>
      <c r="B539" t="s">
        <v>5512</v>
      </c>
    </row>
    <row r="540" spans="1:2">
      <c r="A540" t="s">
        <v>6930</v>
      </c>
      <c r="B540" t="s">
        <v>6931</v>
      </c>
    </row>
    <row r="541" spans="1:2">
      <c r="A541" t="s">
        <v>12564</v>
      </c>
      <c r="B541" t="s">
        <v>12565</v>
      </c>
    </row>
    <row r="542" spans="1:2">
      <c r="A542" t="s">
        <v>12348</v>
      </c>
      <c r="B542" t="s">
        <v>12349</v>
      </c>
    </row>
    <row r="543" spans="1:2">
      <c r="A543" t="s">
        <v>3398</v>
      </c>
      <c r="B543" t="s">
        <v>3399</v>
      </c>
    </row>
    <row r="544" spans="1:2">
      <c r="A544" t="s">
        <v>3398</v>
      </c>
      <c r="B544" t="s">
        <v>3399</v>
      </c>
    </row>
    <row r="545" spans="1:2">
      <c r="A545" t="s">
        <v>10617</v>
      </c>
      <c r="B545" t="s">
        <v>10618</v>
      </c>
    </row>
    <row r="546" spans="1:2">
      <c r="A546" t="s">
        <v>10617</v>
      </c>
      <c r="B546" t="s">
        <v>10619</v>
      </c>
    </row>
    <row r="547" spans="1:2">
      <c r="A547" t="s">
        <v>8983</v>
      </c>
      <c r="B547" t="s">
        <v>8984</v>
      </c>
    </row>
    <row r="548" spans="1:2">
      <c r="A548" t="s">
        <v>8593</v>
      </c>
      <c r="B548" t="s">
        <v>8594</v>
      </c>
    </row>
    <row r="549" spans="1:2">
      <c r="A549" t="s">
        <v>8633</v>
      </c>
      <c r="B549" t="s">
        <v>8634</v>
      </c>
    </row>
    <row r="550" spans="1:2">
      <c r="A550" t="s">
        <v>9436</v>
      </c>
      <c r="B550" t="s">
        <v>9437</v>
      </c>
    </row>
    <row r="551" spans="1:2">
      <c r="A551" t="s">
        <v>9436</v>
      </c>
      <c r="B551" t="s">
        <v>9437</v>
      </c>
    </row>
    <row r="552" spans="1:2">
      <c r="A552" t="s">
        <v>8102</v>
      </c>
      <c r="B552" t="s">
        <v>8103</v>
      </c>
    </row>
    <row r="553" spans="1:2">
      <c r="A553" t="s">
        <v>3928</v>
      </c>
      <c r="B553" t="s">
        <v>3929</v>
      </c>
    </row>
    <row r="554" spans="1:2">
      <c r="A554" t="s">
        <v>9278</v>
      </c>
      <c r="B554" t="s">
        <v>9279</v>
      </c>
    </row>
    <row r="555" spans="1:2">
      <c r="A555" t="s">
        <v>4467</v>
      </c>
      <c r="B555" t="s">
        <v>4468</v>
      </c>
    </row>
    <row r="556" spans="1:2">
      <c r="A556" t="s">
        <v>4467</v>
      </c>
      <c r="B556" t="s">
        <v>4469</v>
      </c>
    </row>
    <row r="557" spans="1:2">
      <c r="A557" t="s">
        <v>3388</v>
      </c>
      <c r="B557" t="s">
        <v>3389</v>
      </c>
    </row>
    <row r="558" spans="1:2">
      <c r="A558" t="s">
        <v>3388</v>
      </c>
      <c r="B558" t="s">
        <v>3389</v>
      </c>
    </row>
    <row r="559" spans="1:2">
      <c r="A559" t="s">
        <v>11961</v>
      </c>
      <c r="B559" t="s">
        <v>11962</v>
      </c>
    </row>
    <row r="560" spans="1:2">
      <c r="A560" t="s">
        <v>3783</v>
      </c>
      <c r="B560" t="s">
        <v>3784</v>
      </c>
    </row>
    <row r="561" spans="1:2">
      <c r="A561" t="s">
        <v>8737</v>
      </c>
      <c r="B561" t="s">
        <v>8738</v>
      </c>
    </row>
    <row r="562" spans="1:2">
      <c r="A562" t="s">
        <v>4502</v>
      </c>
      <c r="B562" t="s">
        <v>4503</v>
      </c>
    </row>
    <row r="563" spans="1:2">
      <c r="A563" t="s">
        <v>4502</v>
      </c>
      <c r="B563" t="s">
        <v>4504</v>
      </c>
    </row>
    <row r="564" spans="1:2">
      <c r="A564" t="s">
        <v>5423</v>
      </c>
      <c r="B564" t="s">
        <v>5424</v>
      </c>
    </row>
    <row r="565" spans="1:2">
      <c r="A565" t="s">
        <v>6466</v>
      </c>
      <c r="B565" t="s">
        <v>6467</v>
      </c>
    </row>
    <row r="566" spans="1:2">
      <c r="A566" t="s">
        <v>11885</v>
      </c>
      <c r="B566" t="s">
        <v>11886</v>
      </c>
    </row>
    <row r="567" spans="1:2">
      <c r="A567" t="s">
        <v>7834</v>
      </c>
      <c r="B567" t="s">
        <v>7835</v>
      </c>
    </row>
    <row r="568" spans="1:2">
      <c r="A568" t="s">
        <v>7834</v>
      </c>
      <c r="B568" t="s">
        <v>7836</v>
      </c>
    </row>
    <row r="569" spans="1:2">
      <c r="A569" t="s">
        <v>6882</v>
      </c>
      <c r="B569" t="s">
        <v>6883</v>
      </c>
    </row>
    <row r="570" spans="1:2">
      <c r="A570" t="s">
        <v>3934</v>
      </c>
      <c r="B570" t="s">
        <v>3935</v>
      </c>
    </row>
    <row r="571" spans="1:2">
      <c r="A571" t="s">
        <v>5179</v>
      </c>
      <c r="B571" t="s">
        <v>5180</v>
      </c>
    </row>
    <row r="572" spans="1:2">
      <c r="A572" t="s">
        <v>9037</v>
      </c>
      <c r="B572" t="s">
        <v>9038</v>
      </c>
    </row>
    <row r="573" spans="1:2">
      <c r="A573" t="s">
        <v>5183</v>
      </c>
      <c r="B573" t="s">
        <v>5184</v>
      </c>
    </row>
    <row r="574" spans="1:2">
      <c r="A574" t="s">
        <v>6789</v>
      </c>
      <c r="B574" t="s">
        <v>6790</v>
      </c>
    </row>
    <row r="575" spans="1:2">
      <c r="A575" t="s">
        <v>3418</v>
      </c>
      <c r="B575" t="s">
        <v>3419</v>
      </c>
    </row>
    <row r="576" spans="1:2">
      <c r="A576" t="s">
        <v>5505</v>
      </c>
      <c r="B576" t="s">
        <v>5506</v>
      </c>
    </row>
    <row r="577" spans="1:2">
      <c r="A577" t="s">
        <v>3831</v>
      </c>
      <c r="B577" t="s">
        <v>3832</v>
      </c>
    </row>
    <row r="578" spans="1:2">
      <c r="A578" t="s">
        <v>7419</v>
      </c>
      <c r="B578" t="s">
        <v>7420</v>
      </c>
    </row>
    <row r="579" spans="1:2">
      <c r="A579" t="s">
        <v>11954</v>
      </c>
      <c r="B579" t="s">
        <v>7420</v>
      </c>
    </row>
    <row r="580" spans="1:2">
      <c r="A580" t="s">
        <v>6675</v>
      </c>
      <c r="B580" t="s">
        <v>6676</v>
      </c>
    </row>
    <row r="581" spans="1:2">
      <c r="A581" t="s">
        <v>13220</v>
      </c>
      <c r="B581" t="s">
        <v>13221</v>
      </c>
    </row>
    <row r="582" spans="1:2">
      <c r="A582" t="s">
        <v>7644</v>
      </c>
      <c r="B582" t="s">
        <v>7645</v>
      </c>
    </row>
    <row r="583" spans="1:2">
      <c r="A583" t="s">
        <v>3824</v>
      </c>
      <c r="B583" t="s">
        <v>3825</v>
      </c>
    </row>
    <row r="584" spans="1:2">
      <c r="A584" t="s">
        <v>3826</v>
      </c>
      <c r="B584" t="s">
        <v>3825</v>
      </c>
    </row>
    <row r="585" spans="1:2">
      <c r="A585" t="s">
        <v>6357</v>
      </c>
      <c r="B585" t="s">
        <v>6358</v>
      </c>
    </row>
    <row r="586" spans="1:2">
      <c r="A586" t="s">
        <v>7413</v>
      </c>
      <c r="B586" t="s">
        <v>7414</v>
      </c>
    </row>
    <row r="587" spans="1:2">
      <c r="A587" t="s">
        <v>6244</v>
      </c>
      <c r="B587" t="s">
        <v>6245</v>
      </c>
    </row>
    <row r="588" spans="1:2">
      <c r="A588" t="s">
        <v>6248</v>
      </c>
      <c r="B588" t="s">
        <v>6249</v>
      </c>
    </row>
    <row r="589" spans="1:2">
      <c r="A589" t="s">
        <v>12578</v>
      </c>
      <c r="B589" t="s">
        <v>12579</v>
      </c>
    </row>
    <row r="590" spans="1:2">
      <c r="A590" t="s">
        <v>8985</v>
      </c>
      <c r="B590" t="s">
        <v>8986</v>
      </c>
    </row>
    <row r="591" spans="1:2">
      <c r="A591" t="s">
        <v>4561</v>
      </c>
      <c r="B591" t="s">
        <v>4562</v>
      </c>
    </row>
    <row r="592" spans="1:2">
      <c r="A592" t="s">
        <v>4534</v>
      </c>
      <c r="B592" t="s">
        <v>4535</v>
      </c>
    </row>
    <row r="593" spans="1:2">
      <c r="A593" t="s">
        <v>11140</v>
      </c>
      <c r="B593" t="s">
        <v>11142</v>
      </c>
    </row>
    <row r="594" spans="1:2">
      <c r="A594" t="s">
        <v>10525</v>
      </c>
      <c r="B594" t="s">
        <v>10526</v>
      </c>
    </row>
    <row r="595" spans="1:2">
      <c r="A595" t="s">
        <v>10525</v>
      </c>
      <c r="B595" t="s">
        <v>10526</v>
      </c>
    </row>
    <row r="596" spans="1:2">
      <c r="A596" t="s">
        <v>7278</v>
      </c>
      <c r="B596" t="s">
        <v>7279</v>
      </c>
    </row>
    <row r="597" spans="1:2">
      <c r="A597" t="s">
        <v>11140</v>
      </c>
      <c r="B597" t="s">
        <v>11141</v>
      </c>
    </row>
    <row r="598" spans="1:2">
      <c r="A598" t="s">
        <v>8172</v>
      </c>
      <c r="B598" t="s">
        <v>8173</v>
      </c>
    </row>
    <row r="599" spans="1:2">
      <c r="A599" t="s">
        <v>5797</v>
      </c>
      <c r="B599" t="s">
        <v>5798</v>
      </c>
    </row>
    <row r="600" spans="1:2">
      <c r="A600" t="s">
        <v>4593</v>
      </c>
      <c r="B600" t="s">
        <v>4594</v>
      </c>
    </row>
    <row r="601" spans="1:2">
      <c r="A601" t="s">
        <v>4488</v>
      </c>
      <c r="B601" t="s">
        <v>4489</v>
      </c>
    </row>
    <row r="602" spans="1:2">
      <c r="A602" t="s">
        <v>14069</v>
      </c>
      <c r="B602" t="s">
        <v>14156</v>
      </c>
    </row>
    <row r="603" spans="1:2">
      <c r="A603" t="s">
        <v>10353</v>
      </c>
      <c r="B603" t="s">
        <v>10354</v>
      </c>
    </row>
    <row r="604" spans="1:2">
      <c r="A604" t="s">
        <v>10353</v>
      </c>
      <c r="B604" t="s">
        <v>10354</v>
      </c>
    </row>
    <row r="605" spans="1:2">
      <c r="A605" t="s">
        <v>10479</v>
      </c>
      <c r="B605" t="s">
        <v>10480</v>
      </c>
    </row>
    <row r="606" spans="1:2">
      <c r="A606" t="s">
        <v>10479</v>
      </c>
      <c r="B606" t="s">
        <v>10480</v>
      </c>
    </row>
    <row r="607" spans="1:2">
      <c r="A607" t="s">
        <v>10576</v>
      </c>
      <c r="B607" t="s">
        <v>10577</v>
      </c>
    </row>
    <row r="608" spans="1:2">
      <c r="A608" t="s">
        <v>10576</v>
      </c>
      <c r="B608" t="s">
        <v>10577</v>
      </c>
    </row>
    <row r="609" spans="1:2">
      <c r="A609" t="s">
        <v>7780</v>
      </c>
      <c r="B609" t="s">
        <v>7782</v>
      </c>
    </row>
    <row r="610" spans="1:2">
      <c r="A610" t="s">
        <v>6124</v>
      </c>
      <c r="B610" t="s">
        <v>6125</v>
      </c>
    </row>
    <row r="611" spans="1:2">
      <c r="A611" t="s">
        <v>12134</v>
      </c>
      <c r="B611" t="s">
        <v>12135</v>
      </c>
    </row>
    <row r="612" spans="1:2">
      <c r="A612" t="s">
        <v>7767</v>
      </c>
      <c r="B612" t="s">
        <v>7770</v>
      </c>
    </row>
    <row r="613" spans="1:2">
      <c r="A613" t="s">
        <v>7767</v>
      </c>
      <c r="B613" t="s">
        <v>7768</v>
      </c>
    </row>
    <row r="614" spans="1:2">
      <c r="A614" t="s">
        <v>7767</v>
      </c>
      <c r="B614" t="s">
        <v>7769</v>
      </c>
    </row>
    <row r="615" spans="1:2">
      <c r="A615" t="s">
        <v>12520</v>
      </c>
      <c r="B615" t="s">
        <v>12521</v>
      </c>
    </row>
    <row r="616" spans="1:2">
      <c r="A616" t="s">
        <v>5243</v>
      </c>
      <c r="B616" t="s">
        <v>5244</v>
      </c>
    </row>
    <row r="617" spans="1:2">
      <c r="A617" t="s">
        <v>8138</v>
      </c>
      <c r="B617" t="s">
        <v>8141</v>
      </c>
    </row>
    <row r="618" spans="1:2">
      <c r="A618" t="s">
        <v>7985</v>
      </c>
      <c r="B618" t="s">
        <v>7988</v>
      </c>
    </row>
    <row r="619" spans="1:2">
      <c r="A619" t="s">
        <v>12342</v>
      </c>
      <c r="B619" t="s">
        <v>12343</v>
      </c>
    </row>
    <row r="620" spans="1:2">
      <c r="A620" t="s">
        <v>9927</v>
      </c>
      <c r="B620" t="s">
        <v>9928</v>
      </c>
    </row>
    <row r="621" spans="1:2">
      <c r="A621" t="s">
        <v>12342</v>
      </c>
      <c r="B621" t="s">
        <v>12344</v>
      </c>
    </row>
    <row r="622" spans="1:2">
      <c r="A622" t="s">
        <v>8665</v>
      </c>
      <c r="B622" t="s">
        <v>8666</v>
      </c>
    </row>
    <row r="623" spans="1:2">
      <c r="A623" t="s">
        <v>11938</v>
      </c>
      <c r="B623" t="s">
        <v>11939</v>
      </c>
    </row>
    <row r="624" spans="1:2">
      <c r="A624" t="s">
        <v>10129</v>
      </c>
      <c r="B624" t="s">
        <v>10130</v>
      </c>
    </row>
    <row r="625" spans="1:2">
      <c r="A625" t="s">
        <v>9334</v>
      </c>
      <c r="B625" t="s">
        <v>9335</v>
      </c>
    </row>
    <row r="626" spans="1:2">
      <c r="A626" t="s">
        <v>9342</v>
      </c>
      <c r="B626" t="s">
        <v>9343</v>
      </c>
    </row>
    <row r="627" spans="1:2">
      <c r="A627" t="s">
        <v>12428</v>
      </c>
      <c r="B627" t="s">
        <v>12429</v>
      </c>
    </row>
    <row r="628" spans="1:2">
      <c r="A628" t="s">
        <v>9897</v>
      </c>
      <c r="B628" t="s">
        <v>9898</v>
      </c>
    </row>
    <row r="629" spans="1:2">
      <c r="A629" t="s">
        <v>5087</v>
      </c>
      <c r="B629" t="s">
        <v>5088</v>
      </c>
    </row>
    <row r="630" spans="1:2">
      <c r="A630" t="s">
        <v>14143</v>
      </c>
      <c r="B630" t="s">
        <v>14249</v>
      </c>
    </row>
    <row r="631" spans="1:2">
      <c r="A631" t="s">
        <v>14143</v>
      </c>
      <c r="B631" t="s">
        <v>14248</v>
      </c>
    </row>
    <row r="632" spans="1:2">
      <c r="A632" t="s">
        <v>8055</v>
      </c>
      <c r="B632" t="s">
        <v>8056</v>
      </c>
    </row>
    <row r="633" spans="1:2">
      <c r="A633" t="s">
        <v>10687</v>
      </c>
      <c r="B633" t="s">
        <v>10689</v>
      </c>
    </row>
    <row r="634" spans="1:2">
      <c r="A634" t="s">
        <v>3990</v>
      </c>
      <c r="B634" t="s">
        <v>3991</v>
      </c>
    </row>
    <row r="635" spans="1:2">
      <c r="A635" t="s">
        <v>11331</v>
      </c>
      <c r="B635" t="s">
        <v>11333</v>
      </c>
    </row>
    <row r="636" spans="1:2">
      <c r="A636" t="s">
        <v>11289</v>
      </c>
      <c r="B636" t="s">
        <v>11290</v>
      </c>
    </row>
    <row r="637" spans="1:2">
      <c r="A637" t="s">
        <v>9555</v>
      </c>
      <c r="B637" t="s">
        <v>9556</v>
      </c>
    </row>
    <row r="638" spans="1:2">
      <c r="A638" t="s">
        <v>11264</v>
      </c>
      <c r="B638" t="s">
        <v>11265</v>
      </c>
    </row>
    <row r="639" spans="1:2">
      <c r="A639" t="s">
        <v>11264</v>
      </c>
      <c r="B639" t="s">
        <v>11265</v>
      </c>
    </row>
    <row r="640" spans="1:2">
      <c r="A640" t="s">
        <v>5251</v>
      </c>
      <c r="B640" t="s">
        <v>5252</v>
      </c>
    </row>
    <row r="641" spans="1:2">
      <c r="A641" t="s">
        <v>6355</v>
      </c>
      <c r="B641" t="s">
        <v>6356</v>
      </c>
    </row>
    <row r="642" spans="1:2">
      <c r="A642" t="s">
        <v>4678</v>
      </c>
      <c r="B642" t="s">
        <v>4679</v>
      </c>
    </row>
    <row r="643" spans="1:2">
      <c r="A643" t="s">
        <v>10723</v>
      </c>
      <c r="B643" t="s">
        <v>10724</v>
      </c>
    </row>
    <row r="644" spans="1:2">
      <c r="A644" t="s">
        <v>12394</v>
      </c>
      <c r="B644" t="s">
        <v>12395</v>
      </c>
    </row>
    <row r="645" spans="1:2">
      <c r="A645" t="s">
        <v>5280</v>
      </c>
      <c r="B645" t="s">
        <v>5281</v>
      </c>
    </row>
    <row r="646" spans="1:2">
      <c r="A646" t="s">
        <v>6805</v>
      </c>
      <c r="B646" t="s">
        <v>6806</v>
      </c>
    </row>
    <row r="647" spans="1:2">
      <c r="A647" t="s">
        <v>6791</v>
      </c>
      <c r="B647" t="s">
        <v>6792</v>
      </c>
    </row>
    <row r="648" spans="1:2">
      <c r="A648" t="s">
        <v>11316</v>
      </c>
      <c r="B648" t="s">
        <v>11318</v>
      </c>
    </row>
    <row r="649" spans="1:2">
      <c r="A649" t="s">
        <v>11316</v>
      </c>
      <c r="B649" t="s">
        <v>11318</v>
      </c>
    </row>
    <row r="650" spans="1:2">
      <c r="A650" t="s">
        <v>11293</v>
      </c>
      <c r="B650" t="s">
        <v>11294</v>
      </c>
    </row>
    <row r="651" spans="1:2">
      <c r="A651" t="s">
        <v>11293</v>
      </c>
      <c r="B651" t="s">
        <v>11294</v>
      </c>
    </row>
    <row r="652" spans="1:2">
      <c r="A652" t="s">
        <v>4165</v>
      </c>
      <c r="B652" t="s">
        <v>4166</v>
      </c>
    </row>
    <row r="653" spans="1:2">
      <c r="A653" t="s">
        <v>4165</v>
      </c>
      <c r="B653" t="s">
        <v>4166</v>
      </c>
    </row>
    <row r="654" spans="1:2">
      <c r="A654" t="s">
        <v>11316</v>
      </c>
      <c r="B654" t="s">
        <v>11317</v>
      </c>
    </row>
    <row r="655" spans="1:2">
      <c r="A655" t="s">
        <v>6074</v>
      </c>
      <c r="B655" t="s">
        <v>6075</v>
      </c>
    </row>
    <row r="656" spans="1:2">
      <c r="A656" t="s">
        <v>11027</v>
      </c>
      <c r="B656" t="s">
        <v>11029</v>
      </c>
    </row>
    <row r="657" spans="1:2">
      <c r="A657" t="s">
        <v>11027</v>
      </c>
      <c r="B657" t="s">
        <v>11028</v>
      </c>
    </row>
    <row r="658" spans="1:2">
      <c r="A658" t="s">
        <v>4411</v>
      </c>
      <c r="B658" t="s">
        <v>3304</v>
      </c>
    </row>
    <row r="659" spans="1:2">
      <c r="A659" t="s">
        <v>7239</v>
      </c>
      <c r="B659" t="s">
        <v>7240</v>
      </c>
    </row>
    <row r="660" spans="1:2">
      <c r="A660" t="s">
        <v>11293</v>
      </c>
      <c r="B660" t="s">
        <v>11295</v>
      </c>
    </row>
    <row r="661" spans="1:2">
      <c r="A661" t="s">
        <v>11759</v>
      </c>
      <c r="B661" t="s">
        <v>11760</v>
      </c>
    </row>
    <row r="662" spans="1:2">
      <c r="A662" t="s">
        <v>12380</v>
      </c>
      <c r="B662" t="s">
        <v>12381</v>
      </c>
    </row>
    <row r="663" spans="1:2">
      <c r="A663" t="s">
        <v>8811</v>
      </c>
      <c r="B663" t="s">
        <v>8812</v>
      </c>
    </row>
    <row r="664" spans="1:2">
      <c r="A664" t="s">
        <v>13298</v>
      </c>
      <c r="B664" t="s">
        <v>13299</v>
      </c>
    </row>
    <row r="665" spans="1:2">
      <c r="A665" t="s">
        <v>9007</v>
      </c>
      <c r="B665" t="s">
        <v>9008</v>
      </c>
    </row>
    <row r="666" spans="1:2">
      <c r="A666" t="s">
        <v>11695</v>
      </c>
      <c r="B666" t="s">
        <v>11696</v>
      </c>
    </row>
    <row r="667" spans="1:2">
      <c r="A667" t="s">
        <v>4976</v>
      </c>
      <c r="B667" t="s">
        <v>4977</v>
      </c>
    </row>
    <row r="668" spans="1:2">
      <c r="A668" t="s">
        <v>7489</v>
      </c>
      <c r="B668" t="s">
        <v>7490</v>
      </c>
    </row>
    <row r="669" spans="1:2">
      <c r="A669" t="s">
        <v>10556</v>
      </c>
      <c r="B669" t="s">
        <v>10557</v>
      </c>
    </row>
    <row r="670" spans="1:2">
      <c r="A670" t="s">
        <v>6937</v>
      </c>
      <c r="B670" t="s">
        <v>6938</v>
      </c>
    </row>
    <row r="671" spans="1:2">
      <c r="A671" t="s">
        <v>3493</v>
      </c>
      <c r="B671" t="s">
        <v>3494</v>
      </c>
    </row>
    <row r="672" spans="1:2">
      <c r="A672" t="s">
        <v>3495</v>
      </c>
      <c r="B672" t="s">
        <v>3496</v>
      </c>
    </row>
    <row r="673" spans="1:2">
      <c r="A673" t="s">
        <v>10556</v>
      </c>
      <c r="B673" t="s">
        <v>10558</v>
      </c>
    </row>
    <row r="674" spans="1:2">
      <c r="A674" t="s">
        <v>8841</v>
      </c>
      <c r="B674" t="s">
        <v>8842</v>
      </c>
    </row>
    <row r="675" spans="1:2">
      <c r="A675" t="s">
        <v>5617</v>
      </c>
      <c r="B675" t="s">
        <v>5619</v>
      </c>
    </row>
    <row r="676" spans="1:2">
      <c r="A676" t="s">
        <v>9938</v>
      </c>
      <c r="B676" t="s">
        <v>9939</v>
      </c>
    </row>
    <row r="677" spans="1:2">
      <c r="A677" t="s">
        <v>10917</v>
      </c>
      <c r="B677" t="s">
        <v>10918</v>
      </c>
    </row>
    <row r="678" spans="1:2">
      <c r="A678" t="s">
        <v>8073</v>
      </c>
      <c r="B678" t="s">
        <v>8074</v>
      </c>
    </row>
    <row r="679" spans="1:2">
      <c r="A679" t="s">
        <v>9067</v>
      </c>
      <c r="B679" t="s">
        <v>9068</v>
      </c>
    </row>
    <row r="680" spans="1:2">
      <c r="A680" t="s">
        <v>3434</v>
      </c>
      <c r="B680" t="s">
        <v>3435</v>
      </c>
    </row>
    <row r="681" spans="1:2">
      <c r="A681" t="s">
        <v>3656</v>
      </c>
      <c r="B681" t="s">
        <v>3657</v>
      </c>
    </row>
    <row r="682" spans="1:2">
      <c r="A682" t="s">
        <v>8285</v>
      </c>
      <c r="B682" t="s">
        <v>8286</v>
      </c>
    </row>
    <row r="683" spans="1:2">
      <c r="A683" t="s">
        <v>8285</v>
      </c>
      <c r="B683" t="s">
        <v>8286</v>
      </c>
    </row>
    <row r="684" spans="1:2">
      <c r="A684" t="s">
        <v>7346</v>
      </c>
      <c r="B684" t="s">
        <v>7347</v>
      </c>
    </row>
    <row r="685" spans="1:2">
      <c r="A685" t="s">
        <v>8869</v>
      </c>
      <c r="B685" t="s">
        <v>8870</v>
      </c>
    </row>
    <row r="686" spans="1:2">
      <c r="A686" t="s">
        <v>5085</v>
      </c>
      <c r="B686" t="s">
        <v>5086</v>
      </c>
    </row>
    <row r="687" spans="1:2">
      <c r="A687" t="s">
        <v>4542</v>
      </c>
      <c r="B687" t="s">
        <v>1828</v>
      </c>
    </row>
    <row r="688" spans="1:2">
      <c r="A688" t="s">
        <v>4542</v>
      </c>
      <c r="B688" t="s">
        <v>4543</v>
      </c>
    </row>
    <row r="689" spans="1:2">
      <c r="A689" t="s">
        <v>4978</v>
      </c>
      <c r="B689" t="s">
        <v>4979</v>
      </c>
    </row>
    <row r="690" spans="1:2">
      <c r="A690" t="s">
        <v>9137</v>
      </c>
      <c r="B690" t="s">
        <v>9138</v>
      </c>
    </row>
    <row r="691" spans="1:2">
      <c r="A691" t="s">
        <v>4253</v>
      </c>
      <c r="B691" t="s">
        <v>4254</v>
      </c>
    </row>
    <row r="692" spans="1:2">
      <c r="A692" t="s">
        <v>10687</v>
      </c>
      <c r="B692" t="s">
        <v>10688</v>
      </c>
    </row>
    <row r="693" spans="1:2">
      <c r="A693" t="s">
        <v>8585</v>
      </c>
      <c r="B693" t="s">
        <v>8586</v>
      </c>
    </row>
    <row r="694" spans="1:2">
      <c r="A694" t="s">
        <v>6162</v>
      </c>
      <c r="B694" t="s">
        <v>6163</v>
      </c>
    </row>
    <row r="695" spans="1:2">
      <c r="A695" t="s">
        <v>6539</v>
      </c>
      <c r="B695" t="s">
        <v>6540</v>
      </c>
    </row>
    <row r="696" spans="1:2">
      <c r="A696" t="s">
        <v>3674</v>
      </c>
      <c r="B696" t="s">
        <v>3675</v>
      </c>
    </row>
    <row r="697" spans="1:2">
      <c r="A697" t="s">
        <v>8055</v>
      </c>
      <c r="B697" t="s">
        <v>8057</v>
      </c>
    </row>
    <row r="698" spans="1:2">
      <c r="A698" t="s">
        <v>10065</v>
      </c>
      <c r="B698" t="s">
        <v>10066</v>
      </c>
    </row>
    <row r="699" spans="1:2">
      <c r="A699" t="s">
        <v>3827</v>
      </c>
      <c r="B699" t="s">
        <v>3828</v>
      </c>
    </row>
    <row r="700" spans="1:2">
      <c r="A700" t="s">
        <v>10495</v>
      </c>
      <c r="B700" t="s">
        <v>10496</v>
      </c>
    </row>
    <row r="701" spans="1:2">
      <c r="A701" t="s">
        <v>3491</v>
      </c>
      <c r="B701" t="s">
        <v>3492</v>
      </c>
    </row>
    <row r="702" spans="1:2">
      <c r="A702" t="s">
        <v>7441</v>
      </c>
      <c r="B702" t="s">
        <v>7442</v>
      </c>
    </row>
    <row r="703" spans="1:2">
      <c r="A703" t="s">
        <v>7081</v>
      </c>
      <c r="B703" t="s">
        <v>7082</v>
      </c>
    </row>
    <row r="704" spans="1:2">
      <c r="A704" t="s">
        <v>10858</v>
      </c>
      <c r="B704" t="s">
        <v>10859</v>
      </c>
    </row>
    <row r="705" spans="1:2">
      <c r="A705" t="s">
        <v>9039</v>
      </c>
      <c r="B705" t="s">
        <v>9040</v>
      </c>
    </row>
    <row r="706" spans="1:2">
      <c r="A706" t="s">
        <v>9117</v>
      </c>
      <c r="B706" t="s">
        <v>9118</v>
      </c>
    </row>
    <row r="707" spans="1:2">
      <c r="A707" t="s">
        <v>9117</v>
      </c>
      <c r="B707" t="s">
        <v>9118</v>
      </c>
    </row>
    <row r="708" spans="1:2">
      <c r="A708" t="s">
        <v>12464</v>
      </c>
      <c r="B708" t="s">
        <v>12465</v>
      </c>
    </row>
    <row r="709" spans="1:2">
      <c r="A709" t="s">
        <v>3595</v>
      </c>
      <c r="B709" t="s">
        <v>3596</v>
      </c>
    </row>
    <row r="710" spans="1:2">
      <c r="A710" t="s">
        <v>10378</v>
      </c>
      <c r="B710" t="s">
        <v>10379</v>
      </c>
    </row>
    <row r="711" spans="1:2">
      <c r="A711" t="s">
        <v>10378</v>
      </c>
      <c r="B711" t="s">
        <v>10379</v>
      </c>
    </row>
    <row r="712" spans="1:2">
      <c r="A712" t="s">
        <v>4295</v>
      </c>
      <c r="B712" t="s">
        <v>4296</v>
      </c>
    </row>
    <row r="713" spans="1:2">
      <c r="A713" t="s">
        <v>12546</v>
      </c>
      <c r="B713" t="s">
        <v>12547</v>
      </c>
    </row>
    <row r="714" spans="1:2">
      <c r="A714" t="s">
        <v>13334</v>
      </c>
      <c r="B714" t="s">
        <v>13335</v>
      </c>
    </row>
    <row r="715" spans="1:2">
      <c r="A715" t="s">
        <v>13316</v>
      </c>
      <c r="B715" t="s">
        <v>13317</v>
      </c>
    </row>
    <row r="716" spans="1:2">
      <c r="A716" t="s">
        <v>13246</v>
      </c>
      <c r="B716" t="s">
        <v>13247</v>
      </c>
    </row>
    <row r="717" spans="1:2">
      <c r="A717" t="s">
        <v>13292</v>
      </c>
      <c r="B717" t="s">
        <v>13293</v>
      </c>
    </row>
    <row r="718" spans="1:2">
      <c r="A718" t="s">
        <v>5617</v>
      </c>
      <c r="B718" t="s">
        <v>5618</v>
      </c>
    </row>
    <row r="719" spans="1:2">
      <c r="A719" t="s">
        <v>4616</v>
      </c>
      <c r="B719" t="s">
        <v>4617</v>
      </c>
    </row>
    <row r="720" spans="1:2">
      <c r="A720" t="s">
        <v>6566</v>
      </c>
      <c r="B720" t="s">
        <v>6568</v>
      </c>
    </row>
    <row r="721" spans="1:2">
      <c r="A721" t="s">
        <v>6566</v>
      </c>
      <c r="B721" t="s">
        <v>6567</v>
      </c>
    </row>
    <row r="722" spans="1:2">
      <c r="A722" t="s">
        <v>6566</v>
      </c>
      <c r="B722" t="s">
        <v>6567</v>
      </c>
    </row>
    <row r="723" spans="1:2">
      <c r="A723" t="s">
        <v>6569</v>
      </c>
      <c r="B723" t="s">
        <v>6570</v>
      </c>
    </row>
    <row r="724" spans="1:2">
      <c r="A724" t="s">
        <v>6569</v>
      </c>
      <c r="B724" t="s">
        <v>6571</v>
      </c>
    </row>
    <row r="725" spans="1:2">
      <c r="A725" t="s">
        <v>6569</v>
      </c>
      <c r="B725" t="s">
        <v>6572</v>
      </c>
    </row>
    <row r="726" spans="1:2">
      <c r="A726" t="s">
        <v>6651</v>
      </c>
      <c r="B726" t="s">
        <v>6652</v>
      </c>
    </row>
    <row r="727" spans="1:2">
      <c r="A727" t="s">
        <v>9438</v>
      </c>
      <c r="B727" t="s">
        <v>9439</v>
      </c>
    </row>
    <row r="728" spans="1:2">
      <c r="A728" t="s">
        <v>9438</v>
      </c>
      <c r="B728" t="s">
        <v>9439</v>
      </c>
    </row>
    <row r="729" spans="1:2">
      <c r="A729" t="s">
        <v>5659</v>
      </c>
      <c r="B729" t="s">
        <v>5661</v>
      </c>
    </row>
    <row r="730" spans="1:2">
      <c r="A730" t="s">
        <v>9477</v>
      </c>
      <c r="B730" t="s">
        <v>9478</v>
      </c>
    </row>
    <row r="731" spans="1:2">
      <c r="A731" t="s">
        <v>9477</v>
      </c>
      <c r="B731" t="s">
        <v>9478</v>
      </c>
    </row>
    <row r="732" spans="1:2">
      <c r="A732" t="s">
        <v>6126</v>
      </c>
      <c r="B732" t="s">
        <v>6127</v>
      </c>
    </row>
    <row r="733" spans="1:2">
      <c r="A733" t="s">
        <v>8412</v>
      </c>
      <c r="B733" t="s">
        <v>8413</v>
      </c>
    </row>
    <row r="734" spans="1:2">
      <c r="A734" t="s">
        <v>8331</v>
      </c>
      <c r="B734" t="s">
        <v>8332</v>
      </c>
    </row>
    <row r="735" spans="1:2">
      <c r="A735" t="s">
        <v>9428</v>
      </c>
      <c r="B735" t="s">
        <v>9429</v>
      </c>
    </row>
    <row r="736" spans="1:2">
      <c r="A736" t="s">
        <v>9428</v>
      </c>
      <c r="B736" t="s">
        <v>9429</v>
      </c>
    </row>
    <row r="737" spans="1:2">
      <c r="A737" t="s">
        <v>7757</v>
      </c>
      <c r="B737" t="s">
        <v>1879</v>
      </c>
    </row>
    <row r="738" spans="1:2">
      <c r="A738" t="s">
        <v>5258</v>
      </c>
      <c r="B738" t="s">
        <v>5259</v>
      </c>
    </row>
    <row r="739" spans="1:2">
      <c r="A739" t="s">
        <v>6643</v>
      </c>
      <c r="B739" t="s">
        <v>6644</v>
      </c>
    </row>
    <row r="740" spans="1:2">
      <c r="A740" t="s">
        <v>11471</v>
      </c>
      <c r="B740" t="s">
        <v>11472</v>
      </c>
    </row>
    <row r="741" spans="1:2">
      <c r="A741" t="s">
        <v>10882</v>
      </c>
      <c r="B741" t="s">
        <v>10883</v>
      </c>
    </row>
    <row r="742" spans="1:2">
      <c r="A742" t="s">
        <v>12466</v>
      </c>
      <c r="B742" t="s">
        <v>12467</v>
      </c>
    </row>
    <row r="743" spans="1:2">
      <c r="A743" t="s">
        <v>9215</v>
      </c>
      <c r="B743" t="s">
        <v>9216</v>
      </c>
    </row>
    <row r="744" spans="1:2">
      <c r="A744" t="s">
        <v>12374</v>
      </c>
      <c r="B744" t="s">
        <v>12375</v>
      </c>
    </row>
    <row r="745" spans="1:2">
      <c r="A745" t="s">
        <v>5581</v>
      </c>
      <c r="B745" t="s">
        <v>13577</v>
      </c>
    </row>
    <row r="746" spans="1:2">
      <c r="A746" t="s">
        <v>6750</v>
      </c>
      <c r="B746" t="s">
        <v>6751</v>
      </c>
    </row>
    <row r="747" spans="1:2">
      <c r="A747" t="s">
        <v>4297</v>
      </c>
      <c r="B747" t="s">
        <v>4298</v>
      </c>
    </row>
    <row r="748" spans="1:2">
      <c r="A748" t="s">
        <v>9568</v>
      </c>
      <c r="B748" t="s">
        <v>9569</v>
      </c>
    </row>
    <row r="749" spans="1:2">
      <c r="A749" t="s">
        <v>6314</v>
      </c>
      <c r="B749" t="s">
        <v>6315</v>
      </c>
    </row>
    <row r="750" spans="1:2">
      <c r="A750" t="s">
        <v>6128</v>
      </c>
      <c r="B750" t="s">
        <v>6129</v>
      </c>
    </row>
    <row r="751" spans="1:2">
      <c r="A751" t="s">
        <v>6034</v>
      </c>
      <c r="B751" t="s">
        <v>6035</v>
      </c>
    </row>
    <row r="752" spans="1:2">
      <c r="A752" t="s">
        <v>4081</v>
      </c>
      <c r="B752" t="s">
        <v>4082</v>
      </c>
    </row>
    <row r="753" spans="1:2">
      <c r="A753" t="s">
        <v>14098</v>
      </c>
      <c r="B753" t="s">
        <v>4931</v>
      </c>
    </row>
    <row r="754" spans="1:2">
      <c r="A754" t="s">
        <v>9682</v>
      </c>
      <c r="B754" t="s">
        <v>9683</v>
      </c>
    </row>
    <row r="755" spans="1:2">
      <c r="A755" t="s">
        <v>9682</v>
      </c>
      <c r="B755" t="s">
        <v>9683</v>
      </c>
    </row>
    <row r="756" spans="1:2">
      <c r="A756" t="s">
        <v>11597</v>
      </c>
      <c r="B756" t="s">
        <v>11598</v>
      </c>
    </row>
    <row r="757" spans="1:2">
      <c r="A757" t="s">
        <v>11400</v>
      </c>
      <c r="B757" t="s">
        <v>11401</v>
      </c>
    </row>
    <row r="758" spans="1:2">
      <c r="A758" t="s">
        <v>5221</v>
      </c>
      <c r="B758" t="s">
        <v>5222</v>
      </c>
    </row>
    <row r="759" spans="1:2">
      <c r="A759" t="s">
        <v>11473</v>
      </c>
      <c r="B759" t="s">
        <v>11474</v>
      </c>
    </row>
    <row r="760" spans="1:2">
      <c r="A760" t="s">
        <v>11387</v>
      </c>
      <c r="B760" t="s">
        <v>11389</v>
      </c>
    </row>
    <row r="761" spans="1:2">
      <c r="A761" t="s">
        <v>4830</v>
      </c>
      <c r="B761" t="s">
        <v>4831</v>
      </c>
    </row>
    <row r="762" spans="1:2">
      <c r="A762" t="s">
        <v>9968</v>
      </c>
      <c r="B762" t="s">
        <v>9969</v>
      </c>
    </row>
    <row r="763" spans="1:2">
      <c r="A763" t="s">
        <v>12315</v>
      </c>
      <c r="B763" t="s">
        <v>12317</v>
      </c>
    </row>
    <row r="764" spans="1:2">
      <c r="A764" t="s">
        <v>12315</v>
      </c>
      <c r="B764" t="s">
        <v>12316</v>
      </c>
    </row>
    <row r="765" spans="1:2">
      <c r="A765" t="s">
        <v>10183</v>
      </c>
      <c r="B765" t="s">
        <v>10184</v>
      </c>
    </row>
    <row r="766" spans="1:2">
      <c r="A766" t="s">
        <v>10107</v>
      </c>
      <c r="B766" t="s">
        <v>10108</v>
      </c>
    </row>
    <row r="767" spans="1:2">
      <c r="A767" t="s">
        <v>10107</v>
      </c>
      <c r="B767" t="s">
        <v>10108</v>
      </c>
    </row>
    <row r="768" spans="1:2">
      <c r="A768" t="s">
        <v>6503</v>
      </c>
      <c r="B768" t="s">
        <v>6504</v>
      </c>
    </row>
    <row r="769" spans="1:2">
      <c r="A769" t="s">
        <v>9191</v>
      </c>
      <c r="B769" t="s">
        <v>9192</v>
      </c>
    </row>
    <row r="770" spans="1:2">
      <c r="A770" t="s">
        <v>9159</v>
      </c>
      <c r="B770" t="s">
        <v>9160</v>
      </c>
    </row>
    <row r="771" spans="1:2">
      <c r="A771" t="s">
        <v>3865</v>
      </c>
      <c r="B771" t="s">
        <v>3866</v>
      </c>
    </row>
    <row r="772" spans="1:2">
      <c r="A772" t="s">
        <v>11545</v>
      </c>
      <c r="B772" t="s">
        <v>11546</v>
      </c>
    </row>
    <row r="773" spans="1:2">
      <c r="A773" t="s">
        <v>10487</v>
      </c>
      <c r="B773" t="s">
        <v>10488</v>
      </c>
    </row>
    <row r="774" spans="1:2">
      <c r="A774" t="s">
        <v>10487</v>
      </c>
      <c r="B774" t="s">
        <v>10488</v>
      </c>
    </row>
    <row r="775" spans="1:2">
      <c r="A775" t="s">
        <v>6500</v>
      </c>
      <c r="B775" t="s">
        <v>6501</v>
      </c>
    </row>
    <row r="776" spans="1:2">
      <c r="A776" t="s">
        <v>6502</v>
      </c>
      <c r="B776" t="s">
        <v>6501</v>
      </c>
    </row>
    <row r="777" spans="1:2">
      <c r="A777" t="s">
        <v>8022</v>
      </c>
      <c r="B777" t="s">
        <v>8023</v>
      </c>
    </row>
    <row r="778" spans="1:2">
      <c r="A778" t="s">
        <v>13492</v>
      </c>
      <c r="B778" t="s">
        <v>13496</v>
      </c>
    </row>
    <row r="779" spans="1:2">
      <c r="A779" t="s">
        <v>6663</v>
      </c>
      <c r="B779" t="s">
        <v>6664</v>
      </c>
    </row>
    <row r="780" spans="1:2">
      <c r="A780" t="s">
        <v>8018</v>
      </c>
      <c r="B780" t="s">
        <v>8019</v>
      </c>
    </row>
    <row r="781" spans="1:2">
      <c r="A781" t="s">
        <v>4749</v>
      </c>
      <c r="B781" t="s">
        <v>4750</v>
      </c>
    </row>
    <row r="782" spans="1:2">
      <c r="A782" t="s">
        <v>5338</v>
      </c>
      <c r="B782" t="s">
        <v>4750</v>
      </c>
    </row>
    <row r="783" spans="1:2">
      <c r="A783" t="s">
        <v>13189</v>
      </c>
      <c r="B783" t="s">
        <v>4750</v>
      </c>
    </row>
    <row r="784" spans="1:2">
      <c r="A784" t="s">
        <v>7268</v>
      </c>
      <c r="B784" t="s">
        <v>7269</v>
      </c>
    </row>
    <row r="785" spans="1:2">
      <c r="A785" t="s">
        <v>6318</v>
      </c>
      <c r="B785" t="s">
        <v>6319</v>
      </c>
    </row>
    <row r="786" spans="1:2">
      <c r="A786" t="s">
        <v>12482</v>
      </c>
      <c r="B786" t="s">
        <v>12483</v>
      </c>
    </row>
    <row r="787" spans="1:2">
      <c r="A787" t="s">
        <v>7375</v>
      </c>
      <c r="B787" t="s">
        <v>7376</v>
      </c>
    </row>
    <row r="788" spans="1:2">
      <c r="A788" t="s">
        <v>7646</v>
      </c>
      <c r="B788" t="s">
        <v>7647</v>
      </c>
    </row>
    <row r="789" spans="1:2">
      <c r="A789" t="s">
        <v>8259</v>
      </c>
      <c r="B789" t="s">
        <v>8260</v>
      </c>
    </row>
    <row r="790" spans="1:2">
      <c r="A790" t="s">
        <v>4187</v>
      </c>
      <c r="B790" t="s">
        <v>4188</v>
      </c>
    </row>
    <row r="791" spans="1:2">
      <c r="A791" t="s">
        <v>4187</v>
      </c>
      <c r="B791" t="s">
        <v>4188</v>
      </c>
    </row>
    <row r="792" spans="1:2">
      <c r="A792" t="s">
        <v>10002</v>
      </c>
      <c r="B792" t="s">
        <v>14261</v>
      </c>
    </row>
    <row r="793" spans="1:2">
      <c r="A793" t="s">
        <v>4187</v>
      </c>
      <c r="B793" t="s">
        <v>14279</v>
      </c>
    </row>
    <row r="794" spans="1:2">
      <c r="A794" t="s">
        <v>8251</v>
      </c>
      <c r="B794" t="s">
        <v>8252</v>
      </c>
    </row>
    <row r="795" spans="1:2">
      <c r="A795" t="s">
        <v>10772</v>
      </c>
      <c r="B795" t="s">
        <v>10773</v>
      </c>
    </row>
    <row r="796" spans="1:2">
      <c r="A796" t="s">
        <v>5276</v>
      </c>
      <c r="B796" t="s">
        <v>5277</v>
      </c>
    </row>
    <row r="797" spans="1:2">
      <c r="A797" t="s">
        <v>11896</v>
      </c>
      <c r="B797" t="s">
        <v>11897</v>
      </c>
    </row>
    <row r="798" spans="1:2">
      <c r="A798" t="s">
        <v>4139</v>
      </c>
      <c r="B798" t="s">
        <v>4140</v>
      </c>
    </row>
    <row r="799" spans="1:2">
      <c r="A799" t="s">
        <v>12083</v>
      </c>
      <c r="B799" t="s">
        <v>12085</v>
      </c>
    </row>
    <row r="800" spans="1:2">
      <c r="A800" t="s">
        <v>9430</v>
      </c>
      <c r="B800" t="s">
        <v>9431</v>
      </c>
    </row>
    <row r="801" spans="1:2">
      <c r="A801" t="s">
        <v>9430</v>
      </c>
      <c r="B801" t="s">
        <v>9431</v>
      </c>
    </row>
    <row r="802" spans="1:2">
      <c r="A802" t="s">
        <v>9903</v>
      </c>
      <c r="B802" t="s">
        <v>9904</v>
      </c>
    </row>
    <row r="803" spans="1:2">
      <c r="A803" t="s">
        <v>11599</v>
      </c>
      <c r="B803" t="s">
        <v>11600</v>
      </c>
    </row>
    <row r="804" spans="1:2">
      <c r="A804" t="s">
        <v>10955</v>
      </c>
      <c r="B804" t="s">
        <v>10956</v>
      </c>
    </row>
    <row r="805" spans="1:2">
      <c r="A805" t="s">
        <v>6833</v>
      </c>
      <c r="B805" t="s">
        <v>6834</v>
      </c>
    </row>
    <row r="806" spans="1:2">
      <c r="A806" t="s">
        <v>9217</v>
      </c>
      <c r="B806" t="s">
        <v>9218</v>
      </c>
    </row>
    <row r="807" spans="1:2">
      <c r="A807" t="s">
        <v>10897</v>
      </c>
      <c r="B807" t="s">
        <v>10898</v>
      </c>
    </row>
    <row r="808" spans="1:2">
      <c r="A808" t="s">
        <v>5858</v>
      </c>
      <c r="B808" t="s">
        <v>5859</v>
      </c>
    </row>
    <row r="809" spans="1:2">
      <c r="A809" t="s">
        <v>3932</v>
      </c>
      <c r="B809" t="s">
        <v>3933</v>
      </c>
    </row>
    <row r="810" spans="1:2">
      <c r="A810" t="s">
        <v>4515</v>
      </c>
      <c r="B810" t="s">
        <v>4516</v>
      </c>
    </row>
    <row r="811" spans="1:2">
      <c r="A811" t="s">
        <v>10302</v>
      </c>
      <c r="B811" t="s">
        <v>10303</v>
      </c>
    </row>
    <row r="812" spans="1:2">
      <c r="A812" t="s">
        <v>4033</v>
      </c>
      <c r="B812" t="s">
        <v>4034</v>
      </c>
    </row>
    <row r="813" spans="1:2">
      <c r="A813" t="s">
        <v>5290</v>
      </c>
      <c r="B813" t="s">
        <v>5291</v>
      </c>
    </row>
    <row r="814" spans="1:2">
      <c r="A814" t="s">
        <v>8789</v>
      </c>
      <c r="B814" t="s">
        <v>8790</v>
      </c>
    </row>
    <row r="815" spans="1:2">
      <c r="A815" t="s">
        <v>8765</v>
      </c>
      <c r="B815" t="s">
        <v>8766</v>
      </c>
    </row>
    <row r="816" spans="1:2">
      <c r="A816" t="s">
        <v>3968</v>
      </c>
      <c r="B816" t="s">
        <v>3969</v>
      </c>
    </row>
    <row r="817" spans="1:2">
      <c r="A817" t="s">
        <v>3980</v>
      </c>
      <c r="B817" t="s">
        <v>3981</v>
      </c>
    </row>
    <row r="818" spans="1:2">
      <c r="A818" t="s">
        <v>5231</v>
      </c>
      <c r="B818" t="s">
        <v>5232</v>
      </c>
    </row>
    <row r="819" spans="1:2">
      <c r="A819" t="s">
        <v>14128</v>
      </c>
      <c r="B819" t="s">
        <v>14203</v>
      </c>
    </row>
    <row r="820" spans="1:2">
      <c r="A820" t="s">
        <v>6164</v>
      </c>
      <c r="B820" t="s">
        <v>6165</v>
      </c>
    </row>
    <row r="821" spans="1:2">
      <c r="A821" t="s">
        <v>11264</v>
      </c>
      <c r="B821" t="s">
        <v>11266</v>
      </c>
    </row>
    <row r="822" spans="1:2">
      <c r="A822" t="s">
        <v>11547</v>
      </c>
      <c r="B822" t="s">
        <v>11548</v>
      </c>
    </row>
    <row r="823" spans="1:2">
      <c r="A823" t="s">
        <v>4741</v>
      </c>
      <c r="B823" t="s">
        <v>4742</v>
      </c>
    </row>
    <row r="824" spans="1:2">
      <c r="A824" t="s">
        <v>7375</v>
      </c>
      <c r="B824" t="s">
        <v>7377</v>
      </c>
    </row>
    <row r="825" spans="1:2">
      <c r="A825" t="s">
        <v>3905</v>
      </c>
      <c r="B825" t="s">
        <v>3906</v>
      </c>
    </row>
    <row r="826" spans="1:2">
      <c r="A826" t="s">
        <v>6320</v>
      </c>
      <c r="B826" t="s">
        <v>6321</v>
      </c>
    </row>
    <row r="827" spans="1:2">
      <c r="A827" t="s">
        <v>6166</v>
      </c>
      <c r="B827" t="s">
        <v>6167</v>
      </c>
    </row>
    <row r="828" spans="1:2">
      <c r="A828" t="s">
        <v>10725</v>
      </c>
      <c r="B828" t="s">
        <v>10726</v>
      </c>
    </row>
    <row r="829" spans="1:2">
      <c r="A829" t="s">
        <v>10707</v>
      </c>
      <c r="B829" t="s">
        <v>10708</v>
      </c>
    </row>
    <row r="830" spans="1:2">
      <c r="A830" t="s">
        <v>3785</v>
      </c>
      <c r="B830" t="s">
        <v>3786</v>
      </c>
    </row>
    <row r="831" spans="1:2">
      <c r="A831" t="s">
        <v>10834</v>
      </c>
      <c r="B831" t="s">
        <v>10835</v>
      </c>
    </row>
    <row r="832" spans="1:2">
      <c r="A832" t="s">
        <v>9377</v>
      </c>
      <c r="B832" t="s">
        <v>9378</v>
      </c>
    </row>
    <row r="833" spans="1:2">
      <c r="A833" t="s">
        <v>5076</v>
      </c>
      <c r="B833" t="s">
        <v>5077</v>
      </c>
    </row>
    <row r="834" spans="1:2">
      <c r="A834" t="s">
        <v>10921</v>
      </c>
      <c r="B834" t="s">
        <v>10922</v>
      </c>
    </row>
    <row r="835" spans="1:2">
      <c r="A835" t="s">
        <v>11639</v>
      </c>
      <c r="B835" t="s">
        <v>11640</v>
      </c>
    </row>
    <row r="836" spans="1:2">
      <c r="A836" t="s">
        <v>10874</v>
      </c>
      <c r="B836" t="s">
        <v>10875</v>
      </c>
    </row>
    <row r="837" spans="1:2">
      <c r="A837" t="s">
        <v>11881</v>
      </c>
      <c r="B837" t="s">
        <v>11882</v>
      </c>
    </row>
    <row r="838" spans="1:2">
      <c r="A838" t="s">
        <v>4870</v>
      </c>
      <c r="B838" t="s">
        <v>4871</v>
      </c>
    </row>
    <row r="839" spans="1:2">
      <c r="A839" t="s">
        <v>4525</v>
      </c>
      <c r="B839" t="s">
        <v>4526</v>
      </c>
    </row>
    <row r="840" spans="1:2">
      <c r="A840" t="s">
        <v>3743</v>
      </c>
      <c r="B840" t="s">
        <v>3744</v>
      </c>
    </row>
    <row r="841" spans="1:2">
      <c r="A841" t="s">
        <v>3743</v>
      </c>
      <c r="B841" t="s">
        <v>3744</v>
      </c>
    </row>
    <row r="842" spans="1:2">
      <c r="A842" t="s">
        <v>3743</v>
      </c>
      <c r="B842" t="s">
        <v>3744</v>
      </c>
    </row>
    <row r="843" spans="1:2">
      <c r="A843" t="s">
        <v>11655</v>
      </c>
      <c r="B843" t="s">
        <v>11656</v>
      </c>
    </row>
    <row r="844" spans="1:2">
      <c r="A844" t="s">
        <v>14099</v>
      </c>
      <c r="B844" t="s">
        <v>4929</v>
      </c>
    </row>
    <row r="845" spans="1:2">
      <c r="A845" t="s">
        <v>5089</v>
      </c>
      <c r="B845" t="s">
        <v>5090</v>
      </c>
    </row>
    <row r="846" spans="1:2">
      <c r="A846" t="s">
        <v>6316</v>
      </c>
      <c r="B846" t="s">
        <v>6317</v>
      </c>
    </row>
    <row r="847" spans="1:2">
      <c r="A847" t="s">
        <v>7340</v>
      </c>
      <c r="B847" t="s">
        <v>7341</v>
      </c>
    </row>
    <row r="848" spans="1:2">
      <c r="A848" t="s">
        <v>4380</v>
      </c>
      <c r="B848" t="s">
        <v>4382</v>
      </c>
    </row>
    <row r="849" spans="1:2">
      <c r="A849" t="s">
        <v>4380</v>
      </c>
      <c r="B849" t="s">
        <v>4383</v>
      </c>
    </row>
    <row r="850" spans="1:2">
      <c r="A850" t="s">
        <v>4380</v>
      </c>
      <c r="B850" t="s">
        <v>4381</v>
      </c>
    </row>
    <row r="851" spans="1:2">
      <c r="A851" t="s">
        <v>4380</v>
      </c>
      <c r="B851" t="s">
        <v>4384</v>
      </c>
    </row>
    <row r="852" spans="1:2">
      <c r="A852" t="s">
        <v>14129</v>
      </c>
      <c r="B852" t="s">
        <v>5884</v>
      </c>
    </row>
    <row r="853" spans="1:2">
      <c r="A853" t="s">
        <v>11549</v>
      </c>
      <c r="B853" t="s">
        <v>11550</v>
      </c>
    </row>
    <row r="854" spans="1:2">
      <c r="A854" t="s">
        <v>11601</v>
      </c>
      <c r="B854" t="s">
        <v>11602</v>
      </c>
    </row>
    <row r="855" spans="1:2">
      <c r="A855" t="s">
        <v>8953</v>
      </c>
      <c r="B855" t="s">
        <v>8954</v>
      </c>
    </row>
    <row r="856" spans="1:2">
      <c r="A856" t="s">
        <v>6068</v>
      </c>
      <c r="B856" t="s">
        <v>6069</v>
      </c>
    </row>
    <row r="857" spans="1:2">
      <c r="A857" t="s">
        <v>6246</v>
      </c>
      <c r="B857" t="s">
        <v>6247</v>
      </c>
    </row>
    <row r="858" spans="1:2">
      <c r="A858" t="s">
        <v>7421</v>
      </c>
      <c r="B858" t="s">
        <v>7422</v>
      </c>
    </row>
    <row r="859" spans="1:2">
      <c r="A859" t="s">
        <v>6361</v>
      </c>
      <c r="B859" t="s">
        <v>6362</v>
      </c>
    </row>
    <row r="860" spans="1:2">
      <c r="A860" t="s">
        <v>4441</v>
      </c>
      <c r="B860" t="s">
        <v>4443</v>
      </c>
    </row>
    <row r="861" spans="1:2">
      <c r="A861" t="s">
        <v>11093</v>
      </c>
      <c r="B861" t="s">
        <v>11095</v>
      </c>
    </row>
    <row r="862" spans="1:2">
      <c r="A862" t="s">
        <v>14100</v>
      </c>
      <c r="B862" t="s">
        <v>4932</v>
      </c>
    </row>
    <row r="863" spans="1:2">
      <c r="A863" t="s">
        <v>14101</v>
      </c>
      <c r="B863" t="s">
        <v>4928</v>
      </c>
    </row>
    <row r="864" spans="1:2">
      <c r="A864" t="s">
        <v>8699</v>
      </c>
      <c r="B864" t="s">
        <v>8700</v>
      </c>
    </row>
    <row r="865" spans="1:2">
      <c r="A865" t="s">
        <v>6760</v>
      </c>
      <c r="B865" t="s">
        <v>6761</v>
      </c>
    </row>
    <row r="866" spans="1:2">
      <c r="A866" t="s">
        <v>11981</v>
      </c>
      <c r="B866" t="s">
        <v>11982</v>
      </c>
    </row>
    <row r="867" spans="1:2">
      <c r="A867" t="s">
        <v>6399</v>
      </c>
      <c r="B867" t="s">
        <v>6400</v>
      </c>
    </row>
    <row r="868" spans="1:2">
      <c r="A868" t="s">
        <v>6438</v>
      </c>
      <c r="B868" t="s">
        <v>6439</v>
      </c>
    </row>
    <row r="869" spans="1:2">
      <c r="A869" t="s">
        <v>4163</v>
      </c>
      <c r="B869" t="s">
        <v>4164</v>
      </c>
    </row>
    <row r="870" spans="1:2">
      <c r="A870" t="s">
        <v>4163</v>
      </c>
      <c r="B870" t="s">
        <v>4164</v>
      </c>
    </row>
    <row r="871" spans="1:2">
      <c r="A871" t="s">
        <v>4899</v>
      </c>
      <c r="B871" t="s">
        <v>4900</v>
      </c>
    </row>
    <row r="872" spans="1:2">
      <c r="A872" t="s">
        <v>3909</v>
      </c>
      <c r="B872" t="s">
        <v>3910</v>
      </c>
    </row>
    <row r="873" spans="1:2">
      <c r="A873" t="s">
        <v>3909</v>
      </c>
      <c r="B873" t="s">
        <v>3911</v>
      </c>
    </row>
    <row r="874" spans="1:2">
      <c r="A874" t="s">
        <v>9193</v>
      </c>
      <c r="B874" t="s">
        <v>9194</v>
      </c>
    </row>
    <row r="875" spans="1:2">
      <c r="A875" t="s">
        <v>11093</v>
      </c>
      <c r="B875" t="s">
        <v>11094</v>
      </c>
    </row>
    <row r="876" spans="1:2">
      <c r="A876" t="s">
        <v>5693</v>
      </c>
      <c r="B876" t="s">
        <v>5694</v>
      </c>
    </row>
    <row r="877" spans="1:2">
      <c r="A877" t="s">
        <v>10101</v>
      </c>
      <c r="B877" t="s">
        <v>10102</v>
      </c>
    </row>
    <row r="878" spans="1:2">
      <c r="A878" t="s">
        <v>10101</v>
      </c>
      <c r="B878" t="s">
        <v>10102</v>
      </c>
    </row>
    <row r="879" spans="1:2">
      <c r="A879" t="s">
        <v>4123</v>
      </c>
      <c r="B879" t="s">
        <v>4124</v>
      </c>
    </row>
    <row r="880" spans="1:2">
      <c r="A880" t="s">
        <v>4123</v>
      </c>
      <c r="B880" t="s">
        <v>4124</v>
      </c>
    </row>
    <row r="881" spans="1:2">
      <c r="A881" t="s">
        <v>6359</v>
      </c>
      <c r="B881" t="s">
        <v>6360</v>
      </c>
    </row>
    <row r="882" spans="1:2">
      <c r="A882" t="s">
        <v>10820</v>
      </c>
      <c r="B882" t="s">
        <v>10821</v>
      </c>
    </row>
    <row r="883" spans="1:2">
      <c r="A883" t="s">
        <v>12886</v>
      </c>
      <c r="B883" t="s">
        <v>12887</v>
      </c>
    </row>
    <row r="884" spans="1:2">
      <c r="A884" t="s">
        <v>6855</v>
      </c>
      <c r="B884" t="s">
        <v>6856</v>
      </c>
    </row>
    <row r="885" spans="1:2">
      <c r="A885" t="s">
        <v>12872</v>
      </c>
      <c r="B885" t="s">
        <v>12897</v>
      </c>
    </row>
    <row r="886" spans="1:2">
      <c r="A886" t="s">
        <v>9057</v>
      </c>
      <c r="B886" t="s">
        <v>9058</v>
      </c>
    </row>
    <row r="887" spans="1:2">
      <c r="A887" t="s">
        <v>12223</v>
      </c>
      <c r="B887" t="s">
        <v>12224</v>
      </c>
    </row>
    <row r="888" spans="1:2">
      <c r="A888" t="s">
        <v>3517</v>
      </c>
      <c r="B888" t="s">
        <v>3518</v>
      </c>
    </row>
    <row r="889" spans="1:2">
      <c r="A889" t="s">
        <v>12882</v>
      </c>
      <c r="B889" t="s">
        <v>12883</v>
      </c>
    </row>
    <row r="890" spans="1:2">
      <c r="A890" t="s">
        <v>12970</v>
      </c>
      <c r="B890" t="s">
        <v>12916</v>
      </c>
    </row>
    <row r="891" spans="1:2">
      <c r="A891" t="s">
        <v>12792</v>
      </c>
      <c r="B891" t="s">
        <v>12793</v>
      </c>
    </row>
    <row r="892" spans="1:2">
      <c r="A892" t="s">
        <v>4125</v>
      </c>
      <c r="B892" t="s">
        <v>4126</v>
      </c>
    </row>
    <row r="893" spans="1:2">
      <c r="A893" t="s">
        <v>4125</v>
      </c>
      <c r="B893" t="s">
        <v>4126</v>
      </c>
    </row>
    <row r="894" spans="1:2">
      <c r="A894" t="s">
        <v>4133</v>
      </c>
      <c r="B894" t="s">
        <v>4134</v>
      </c>
    </row>
    <row r="895" spans="1:2">
      <c r="A895" t="s">
        <v>4133</v>
      </c>
      <c r="B895" t="s">
        <v>4134</v>
      </c>
    </row>
    <row r="896" spans="1:2">
      <c r="A896" t="s">
        <v>12874</v>
      </c>
      <c r="B896" t="s">
        <v>12889</v>
      </c>
    </row>
    <row r="897" spans="1:2">
      <c r="A897" t="s">
        <v>10400</v>
      </c>
      <c r="B897" t="s">
        <v>10401</v>
      </c>
    </row>
    <row r="898" spans="1:2">
      <c r="A898" t="s">
        <v>10400</v>
      </c>
      <c r="B898" t="s">
        <v>10401</v>
      </c>
    </row>
    <row r="899" spans="1:2">
      <c r="A899" t="s">
        <v>12794</v>
      </c>
      <c r="B899" t="s">
        <v>12795</v>
      </c>
    </row>
    <row r="900" spans="1:2">
      <c r="A900" t="s">
        <v>12880</v>
      </c>
      <c r="B900" t="s">
        <v>12873</v>
      </c>
    </row>
    <row r="901" spans="1:2">
      <c r="A901" t="s">
        <v>10357</v>
      </c>
      <c r="B901" t="s">
        <v>2784</v>
      </c>
    </row>
    <row r="902" spans="1:2">
      <c r="A902" t="s">
        <v>10357</v>
      </c>
      <c r="B902" t="s">
        <v>10358</v>
      </c>
    </row>
    <row r="903" spans="1:2">
      <c r="A903" t="s">
        <v>12837</v>
      </c>
      <c r="B903" t="s">
        <v>12838</v>
      </c>
    </row>
    <row r="904" spans="1:2">
      <c r="A904" t="s">
        <v>13526</v>
      </c>
      <c r="B904" t="s">
        <v>13527</v>
      </c>
    </row>
    <row r="905" spans="1:2">
      <c r="A905" t="s">
        <v>9330</v>
      </c>
      <c r="B905" t="s">
        <v>9331</v>
      </c>
    </row>
    <row r="906" spans="1:2">
      <c r="A906" t="s">
        <v>12986</v>
      </c>
      <c r="B906" t="s">
        <v>12969</v>
      </c>
    </row>
    <row r="907" spans="1:2">
      <c r="A907" t="s">
        <v>4313</v>
      </c>
      <c r="B907" t="s">
        <v>4314</v>
      </c>
    </row>
    <row r="908" spans="1:2">
      <c r="A908" t="s">
        <v>12962</v>
      </c>
      <c r="B908" t="s">
        <v>12963</v>
      </c>
    </row>
    <row r="909" spans="1:2">
      <c r="A909" t="s">
        <v>7648</v>
      </c>
      <c r="B909" t="s">
        <v>7649</v>
      </c>
    </row>
    <row r="910" spans="1:2">
      <c r="A910" t="s">
        <v>5429</v>
      </c>
      <c r="B910" t="s">
        <v>5430</v>
      </c>
    </row>
    <row r="911" spans="1:2">
      <c r="A911" t="s">
        <v>12440</v>
      </c>
      <c r="B911" t="s">
        <v>12441</v>
      </c>
    </row>
    <row r="912" spans="1:2">
      <c r="A912" t="s">
        <v>4049</v>
      </c>
      <c r="B912" t="s">
        <v>4050</v>
      </c>
    </row>
    <row r="913" spans="1:2">
      <c r="A913" t="s">
        <v>3565</v>
      </c>
      <c r="B913" t="s">
        <v>3566</v>
      </c>
    </row>
    <row r="914" spans="1:2">
      <c r="A914" t="s">
        <v>5545</v>
      </c>
      <c r="B914" t="s">
        <v>5546</v>
      </c>
    </row>
    <row r="915" spans="1:2">
      <c r="A915" t="s">
        <v>12268</v>
      </c>
      <c r="B915" t="s">
        <v>12269</v>
      </c>
    </row>
    <row r="916" spans="1:2">
      <c r="A916" t="s">
        <v>11012</v>
      </c>
      <c r="B916" t="s">
        <v>11014</v>
      </c>
    </row>
    <row r="917" spans="1:2">
      <c r="A917" t="s">
        <v>12083</v>
      </c>
      <c r="B917" t="s">
        <v>12084</v>
      </c>
    </row>
    <row r="918" spans="1:2">
      <c r="A918" t="s">
        <v>12500</v>
      </c>
      <c r="B918" t="s">
        <v>12501</v>
      </c>
    </row>
    <row r="919" spans="1:2">
      <c r="A919" t="s">
        <v>8595</v>
      </c>
      <c r="B919" t="s">
        <v>8596</v>
      </c>
    </row>
    <row r="920" spans="1:2">
      <c r="A920" t="s">
        <v>4105</v>
      </c>
      <c r="B920" t="s">
        <v>4106</v>
      </c>
    </row>
    <row r="921" spans="1:2">
      <c r="A921" t="s">
        <v>4105</v>
      </c>
      <c r="B921" t="s">
        <v>4106</v>
      </c>
    </row>
    <row r="922" spans="1:2">
      <c r="A922" t="s">
        <v>6168</v>
      </c>
      <c r="B922" t="s">
        <v>6169</v>
      </c>
    </row>
    <row r="923" spans="1:2">
      <c r="A923" t="s">
        <v>11012</v>
      </c>
      <c r="B923" t="s">
        <v>11013</v>
      </c>
    </row>
    <row r="924" spans="1:2">
      <c r="A924" t="s">
        <v>7937</v>
      </c>
      <c r="B924" t="s">
        <v>14231</v>
      </c>
    </row>
    <row r="925" spans="1:2">
      <c r="A925" t="s">
        <v>7211</v>
      </c>
      <c r="B925" t="s">
        <v>7212</v>
      </c>
    </row>
    <row r="926" spans="1:2">
      <c r="A926" t="s">
        <v>13002</v>
      </c>
      <c r="B926" t="s">
        <v>13003</v>
      </c>
    </row>
    <row r="927" spans="1:2">
      <c r="A927" t="s">
        <v>7650</v>
      </c>
      <c r="B927" t="s">
        <v>7651</v>
      </c>
    </row>
    <row r="928" spans="1:2">
      <c r="A928" t="s">
        <v>12853</v>
      </c>
      <c r="B928" t="s">
        <v>7651</v>
      </c>
    </row>
    <row r="929" spans="1:2">
      <c r="A929" t="s">
        <v>10045</v>
      </c>
      <c r="B929" t="s">
        <v>10046</v>
      </c>
    </row>
    <row r="930" spans="1:2">
      <c r="A930" t="s">
        <v>10045</v>
      </c>
      <c r="B930" t="s">
        <v>10046</v>
      </c>
    </row>
    <row r="931" spans="1:2">
      <c r="A931" t="s">
        <v>12876</v>
      </c>
      <c r="B931" t="s">
        <v>12875</v>
      </c>
    </row>
    <row r="932" spans="1:2">
      <c r="A932" t="s">
        <v>12796</v>
      </c>
      <c r="B932" t="s">
        <v>12797</v>
      </c>
    </row>
    <row r="933" spans="1:2">
      <c r="A933" t="s">
        <v>8295</v>
      </c>
      <c r="B933" t="s">
        <v>8296</v>
      </c>
    </row>
    <row r="934" spans="1:2">
      <c r="A934" t="s">
        <v>8295</v>
      </c>
      <c r="B934" t="s">
        <v>8296</v>
      </c>
    </row>
    <row r="935" spans="1:2">
      <c r="A935" t="s">
        <v>12798</v>
      </c>
      <c r="B935" t="s">
        <v>12799</v>
      </c>
    </row>
    <row r="936" spans="1:2">
      <c r="A936" t="s">
        <v>13167</v>
      </c>
      <c r="B936" t="s">
        <v>13168</v>
      </c>
    </row>
    <row r="937" spans="1:2">
      <c r="A937" t="s">
        <v>12839</v>
      </c>
      <c r="B937" t="s">
        <v>12840</v>
      </c>
    </row>
    <row r="938" spans="1:2">
      <c r="A938" t="s">
        <v>10848</v>
      </c>
      <c r="B938" t="s">
        <v>10849</v>
      </c>
    </row>
    <row r="939" spans="1:2">
      <c r="A939" t="s">
        <v>13302</v>
      </c>
      <c r="B939" t="s">
        <v>13303</v>
      </c>
    </row>
    <row r="940" spans="1:2">
      <c r="A940" t="s">
        <v>10784</v>
      </c>
      <c r="B940" t="s">
        <v>10785</v>
      </c>
    </row>
    <row r="941" spans="1:2">
      <c r="A941" t="s">
        <v>10774</v>
      </c>
      <c r="B941" t="s">
        <v>10775</v>
      </c>
    </row>
    <row r="942" spans="1:2">
      <c r="A942" t="s">
        <v>12037</v>
      </c>
      <c r="B942" t="s">
        <v>12038</v>
      </c>
    </row>
    <row r="943" spans="1:2">
      <c r="A943" t="s">
        <v>3476</v>
      </c>
      <c r="B943" t="s">
        <v>3477</v>
      </c>
    </row>
    <row r="944" spans="1:2">
      <c r="A944" t="s">
        <v>9825</v>
      </c>
      <c r="B944" t="s">
        <v>9826</v>
      </c>
    </row>
    <row r="945" spans="1:2">
      <c r="A945" t="s">
        <v>5526</v>
      </c>
      <c r="B945" t="s">
        <v>5527</v>
      </c>
    </row>
    <row r="946" spans="1:2">
      <c r="A946" t="s">
        <v>6649</v>
      </c>
      <c r="B946" t="s">
        <v>6650</v>
      </c>
    </row>
    <row r="947" spans="1:2">
      <c r="A947" t="s">
        <v>5563</v>
      </c>
      <c r="B947" t="s">
        <v>5564</v>
      </c>
    </row>
    <row r="948" spans="1:2">
      <c r="A948" t="s">
        <v>6050</v>
      </c>
      <c r="B948" t="s">
        <v>6051</v>
      </c>
    </row>
    <row r="949" spans="1:2">
      <c r="A949" t="s">
        <v>10468</v>
      </c>
      <c r="B949" t="s">
        <v>10469</v>
      </c>
    </row>
    <row r="950" spans="1:2">
      <c r="A950" t="s">
        <v>10465</v>
      </c>
      <c r="B950" t="s">
        <v>10466</v>
      </c>
    </row>
    <row r="951" spans="1:2">
      <c r="A951" t="s">
        <v>7306</v>
      </c>
      <c r="B951" t="s">
        <v>7307</v>
      </c>
    </row>
    <row r="952" spans="1:2">
      <c r="A952" t="s">
        <v>8987</v>
      </c>
      <c r="B952" t="s">
        <v>8988</v>
      </c>
    </row>
    <row r="953" spans="1:2">
      <c r="A953" t="s">
        <v>10263</v>
      </c>
      <c r="B953" t="s">
        <v>10266</v>
      </c>
    </row>
    <row r="954" spans="1:2">
      <c r="A954" t="s">
        <v>5697</v>
      </c>
      <c r="B954" t="s">
        <v>5698</v>
      </c>
    </row>
    <row r="955" spans="1:2">
      <c r="A955" t="s">
        <v>10570</v>
      </c>
      <c r="B955" t="s">
        <v>10571</v>
      </c>
    </row>
    <row r="956" spans="1:2">
      <c r="A956" t="s">
        <v>7425</v>
      </c>
      <c r="B956" t="s">
        <v>7426</v>
      </c>
    </row>
    <row r="957" spans="1:2">
      <c r="A957" t="s">
        <v>8993</v>
      </c>
      <c r="B957" t="s">
        <v>8994</v>
      </c>
    </row>
    <row r="958" spans="1:2">
      <c r="A958" t="s">
        <v>10884</v>
      </c>
      <c r="B958" t="s">
        <v>8994</v>
      </c>
    </row>
    <row r="959" spans="1:2">
      <c r="A959" t="s">
        <v>4717</v>
      </c>
      <c r="B959" t="s">
        <v>4718</v>
      </c>
    </row>
    <row r="960" spans="1:2">
      <c r="A960" t="s">
        <v>6204</v>
      </c>
      <c r="B960" t="s">
        <v>6205</v>
      </c>
    </row>
    <row r="961" spans="1:2">
      <c r="A961" t="s">
        <v>13052</v>
      </c>
      <c r="B961" t="s">
        <v>2024</v>
      </c>
    </row>
    <row r="962" spans="1:2">
      <c r="A962" t="s">
        <v>7292</v>
      </c>
      <c r="B962" t="s">
        <v>7293</v>
      </c>
    </row>
    <row r="963" spans="1:2">
      <c r="A963" t="s">
        <v>5870</v>
      </c>
      <c r="B963" t="s">
        <v>5871</v>
      </c>
    </row>
    <row r="964" spans="1:2">
      <c r="A964" t="s">
        <v>4800</v>
      </c>
      <c r="B964" t="s">
        <v>4801</v>
      </c>
    </row>
    <row r="965" spans="1:2">
      <c r="A965" t="s">
        <v>10501</v>
      </c>
      <c r="B965" t="s">
        <v>10502</v>
      </c>
    </row>
    <row r="966" spans="1:2">
      <c r="A966" t="s">
        <v>10508</v>
      </c>
      <c r="B966" t="s">
        <v>10510</v>
      </c>
    </row>
    <row r="967" spans="1:2">
      <c r="A967" t="s">
        <v>6363</v>
      </c>
      <c r="B967" t="s">
        <v>6364</v>
      </c>
    </row>
    <row r="968" spans="1:2">
      <c r="A968" t="s">
        <v>6326</v>
      </c>
      <c r="B968" t="s">
        <v>6327</v>
      </c>
    </row>
    <row r="969" spans="1:2">
      <c r="A969" t="s">
        <v>10397</v>
      </c>
      <c r="B969" t="s">
        <v>10399</v>
      </c>
    </row>
    <row r="970" spans="1:2">
      <c r="A970" t="s">
        <v>7483</v>
      </c>
      <c r="B970" t="s">
        <v>7484</v>
      </c>
    </row>
    <row r="971" spans="1:2">
      <c r="A971" t="s">
        <v>9746</v>
      </c>
      <c r="B971" t="s">
        <v>9747</v>
      </c>
    </row>
    <row r="972" spans="1:2">
      <c r="A972" t="s">
        <v>7326</v>
      </c>
      <c r="B972" t="s">
        <v>7327</v>
      </c>
    </row>
    <row r="973" spans="1:2">
      <c r="A973" t="s">
        <v>13320</v>
      </c>
      <c r="B973" t="s">
        <v>13321</v>
      </c>
    </row>
    <row r="974" spans="1:2">
      <c r="A974" t="s">
        <v>12468</v>
      </c>
      <c r="B974" t="s">
        <v>12469</v>
      </c>
    </row>
    <row r="975" spans="1:2">
      <c r="A975" t="s">
        <v>5350</v>
      </c>
      <c r="B975" t="s">
        <v>5351</v>
      </c>
    </row>
    <row r="976" spans="1:2">
      <c r="A976" t="s">
        <v>5555</v>
      </c>
      <c r="B976" t="s">
        <v>5556</v>
      </c>
    </row>
    <row r="977" spans="1:2">
      <c r="A977" t="s">
        <v>8082</v>
      </c>
      <c r="B977" t="s">
        <v>8083</v>
      </c>
    </row>
    <row r="978" spans="1:2">
      <c r="A978" t="s">
        <v>13144</v>
      </c>
      <c r="B978" t="s">
        <v>13145</v>
      </c>
    </row>
    <row r="979" spans="1:2">
      <c r="A979" t="s">
        <v>3320</v>
      </c>
      <c r="B979" t="s">
        <v>3321</v>
      </c>
    </row>
    <row r="980" spans="1:2">
      <c r="A980" t="s">
        <v>10804</v>
      </c>
      <c r="B980" t="s">
        <v>10805</v>
      </c>
    </row>
    <row r="981" spans="1:2">
      <c r="A981" t="s">
        <v>12566</v>
      </c>
      <c r="B981" t="s">
        <v>12567</v>
      </c>
    </row>
    <row r="982" spans="1:2">
      <c r="A982" t="s">
        <v>11475</v>
      </c>
      <c r="B982" t="s">
        <v>11476</v>
      </c>
    </row>
    <row r="983" spans="1:2">
      <c r="A983" t="s">
        <v>4131</v>
      </c>
      <c r="B983" t="s">
        <v>4132</v>
      </c>
    </row>
    <row r="984" spans="1:2">
      <c r="A984" t="s">
        <v>4131</v>
      </c>
      <c r="B984" t="s">
        <v>4132</v>
      </c>
    </row>
    <row r="985" spans="1:2">
      <c r="A985" t="s">
        <v>5585</v>
      </c>
      <c r="B985" t="s">
        <v>5586</v>
      </c>
    </row>
    <row r="986" spans="1:2">
      <c r="A986" t="s">
        <v>5587</v>
      </c>
      <c r="B986" t="s">
        <v>5586</v>
      </c>
    </row>
    <row r="987" spans="1:2">
      <c r="A987" t="s">
        <v>5913</v>
      </c>
      <c r="B987" t="s">
        <v>5914</v>
      </c>
    </row>
    <row r="988" spans="1:2">
      <c r="A988" t="s">
        <v>8969</v>
      </c>
      <c r="B988" t="s">
        <v>8970</v>
      </c>
    </row>
    <row r="989" spans="1:2">
      <c r="A989" t="s">
        <v>10132</v>
      </c>
      <c r="B989" t="s">
        <v>10133</v>
      </c>
    </row>
    <row r="990" spans="1:2">
      <c r="A990" t="s">
        <v>13328</v>
      </c>
      <c r="B990" t="s">
        <v>13329</v>
      </c>
    </row>
    <row r="991" spans="1:2">
      <c r="A991" t="s">
        <v>8440</v>
      </c>
      <c r="B991" t="s">
        <v>8441</v>
      </c>
    </row>
    <row r="992" spans="1:2">
      <c r="A992" t="s">
        <v>8440</v>
      </c>
      <c r="B992" t="s">
        <v>8441</v>
      </c>
    </row>
    <row r="993" spans="1:2">
      <c r="A993" t="s">
        <v>11248</v>
      </c>
      <c r="B993" t="s">
        <v>11249</v>
      </c>
    </row>
    <row r="994" spans="1:2">
      <c r="A994" t="s">
        <v>10418</v>
      </c>
      <c r="B994" t="s">
        <v>10419</v>
      </c>
    </row>
    <row r="995" spans="1:2">
      <c r="A995" t="s">
        <v>4743</v>
      </c>
      <c r="B995" t="s">
        <v>4744</v>
      </c>
    </row>
    <row r="996" spans="1:2">
      <c r="A996" t="s">
        <v>13224</v>
      </c>
      <c r="B996" t="s">
        <v>13225</v>
      </c>
    </row>
    <row r="997" spans="1:2">
      <c r="A997" t="s">
        <v>10444</v>
      </c>
      <c r="B997" t="s">
        <v>10445</v>
      </c>
    </row>
    <row r="998" spans="1:2">
      <c r="A998" t="s">
        <v>10885</v>
      </c>
      <c r="B998" t="s">
        <v>10886</v>
      </c>
    </row>
    <row r="999" spans="1:2">
      <c r="A999" t="s">
        <v>9958</v>
      </c>
      <c r="B999" t="s">
        <v>9959</v>
      </c>
    </row>
    <row r="1000" spans="1:2">
      <c r="A1000" t="s">
        <v>7308</v>
      </c>
      <c r="B1000" t="s">
        <v>7309</v>
      </c>
    </row>
    <row r="1001" spans="1:2">
      <c r="A1001" t="s">
        <v>5348</v>
      </c>
      <c r="B1001" t="s">
        <v>5349</v>
      </c>
    </row>
    <row r="1002" spans="1:2">
      <c r="A1002" t="s">
        <v>6064</v>
      </c>
      <c r="B1002" t="s">
        <v>6065</v>
      </c>
    </row>
    <row r="1003" spans="1:2">
      <c r="A1003" t="s">
        <v>9543</v>
      </c>
      <c r="B1003" t="s">
        <v>9544</v>
      </c>
    </row>
    <row r="1004" spans="1:2">
      <c r="A1004" t="s">
        <v>7003</v>
      </c>
      <c r="B1004" t="s">
        <v>7004</v>
      </c>
    </row>
    <row r="1005" spans="1:2">
      <c r="A1005" t="s">
        <v>6036</v>
      </c>
      <c r="B1005" t="s">
        <v>6037</v>
      </c>
    </row>
    <row r="1006" spans="1:2">
      <c r="A1006" t="s">
        <v>8597</v>
      </c>
      <c r="B1006" t="s">
        <v>8598</v>
      </c>
    </row>
    <row r="1007" spans="1:2">
      <c r="A1007" t="s">
        <v>4790</v>
      </c>
      <c r="B1007" t="s">
        <v>4791</v>
      </c>
    </row>
    <row r="1008" spans="1:2">
      <c r="A1008" t="s">
        <v>8835</v>
      </c>
      <c r="B1008" t="s">
        <v>8836</v>
      </c>
    </row>
    <row r="1009" spans="1:2">
      <c r="A1009" t="s">
        <v>4759</v>
      </c>
      <c r="B1009" t="s">
        <v>4760</v>
      </c>
    </row>
    <row r="1010" spans="1:2">
      <c r="A1010" t="s">
        <v>11296</v>
      </c>
      <c r="B1010" t="s">
        <v>11297</v>
      </c>
    </row>
    <row r="1011" spans="1:2">
      <c r="A1011" t="s">
        <v>11296</v>
      </c>
      <c r="B1011" t="s">
        <v>11297</v>
      </c>
    </row>
    <row r="1012" spans="1:2">
      <c r="A1012" t="s">
        <v>3956</v>
      </c>
      <c r="B1012" t="s">
        <v>3957</v>
      </c>
    </row>
    <row r="1013" spans="1:2">
      <c r="A1013" t="s">
        <v>7493</v>
      </c>
      <c r="B1013" t="s">
        <v>7494</v>
      </c>
    </row>
    <row r="1014" spans="1:2">
      <c r="A1014" t="s">
        <v>9155</v>
      </c>
      <c r="B1014" t="s">
        <v>9156</v>
      </c>
    </row>
    <row r="1015" spans="1:2">
      <c r="A1015" t="s">
        <v>5493</v>
      </c>
      <c r="B1015" t="s">
        <v>5495</v>
      </c>
    </row>
    <row r="1016" spans="1:2">
      <c r="A1016" t="s">
        <v>5493</v>
      </c>
      <c r="B1016" t="s">
        <v>5494</v>
      </c>
    </row>
    <row r="1017" spans="1:2">
      <c r="A1017" t="s">
        <v>10701</v>
      </c>
      <c r="B1017" t="s">
        <v>10702</v>
      </c>
    </row>
    <row r="1018" spans="1:2">
      <c r="A1018" t="s">
        <v>5535</v>
      </c>
      <c r="B1018" t="s">
        <v>5536</v>
      </c>
    </row>
    <row r="1019" spans="1:2">
      <c r="A1019" t="s">
        <v>5513</v>
      </c>
      <c r="B1019" t="s">
        <v>5514</v>
      </c>
    </row>
    <row r="1020" spans="1:2">
      <c r="A1020" t="s">
        <v>8090</v>
      </c>
      <c r="B1020" t="s">
        <v>8091</v>
      </c>
    </row>
    <row r="1021" spans="1:2">
      <c r="A1021" t="s">
        <v>4265</v>
      </c>
      <c r="B1021" t="s">
        <v>4266</v>
      </c>
    </row>
    <row r="1022" spans="1:2">
      <c r="A1022" t="s">
        <v>5499</v>
      </c>
      <c r="B1022" t="s">
        <v>5500</v>
      </c>
    </row>
    <row r="1023" spans="1:2">
      <c r="A1023" t="s">
        <v>3547</v>
      </c>
      <c r="B1023" t="s">
        <v>3548</v>
      </c>
    </row>
    <row r="1024" spans="1:2">
      <c r="A1024" t="s">
        <v>10498</v>
      </c>
      <c r="B1024" t="s">
        <v>10500</v>
      </c>
    </row>
    <row r="1025" spans="1:2">
      <c r="A1025" t="s">
        <v>7302</v>
      </c>
      <c r="B1025" t="s">
        <v>7303</v>
      </c>
    </row>
    <row r="1026" spans="1:2">
      <c r="A1026" t="s">
        <v>7433</v>
      </c>
      <c r="B1026" t="s">
        <v>7434</v>
      </c>
    </row>
    <row r="1027" spans="1:2">
      <c r="A1027" t="s">
        <v>4719</v>
      </c>
      <c r="B1027" t="s">
        <v>4720</v>
      </c>
    </row>
    <row r="1028" spans="1:2">
      <c r="A1028" t="s">
        <v>9009</v>
      </c>
      <c r="B1028" t="s">
        <v>9010</v>
      </c>
    </row>
    <row r="1029" spans="1:2">
      <c r="A1029" t="s">
        <v>6082</v>
      </c>
      <c r="B1029" t="s">
        <v>6083</v>
      </c>
    </row>
    <row r="1030" spans="1:2">
      <c r="A1030" t="s">
        <v>7035</v>
      </c>
      <c r="B1030" t="s">
        <v>7036</v>
      </c>
    </row>
    <row r="1031" spans="1:2">
      <c r="A1031" t="s">
        <v>10578</v>
      </c>
      <c r="B1031" t="s">
        <v>10579</v>
      </c>
    </row>
    <row r="1032" spans="1:2">
      <c r="A1032" t="s">
        <v>4412</v>
      </c>
      <c r="B1032" t="s">
        <v>4413</v>
      </c>
    </row>
    <row r="1033" spans="1:2">
      <c r="A1033" t="s">
        <v>4194</v>
      </c>
      <c r="B1033" t="s">
        <v>4195</v>
      </c>
    </row>
    <row r="1034" spans="1:2">
      <c r="A1034" t="s">
        <v>7003</v>
      </c>
      <c r="B1034" t="s">
        <v>7005</v>
      </c>
    </row>
    <row r="1035" spans="1:2">
      <c r="A1035" t="s">
        <v>3728</v>
      </c>
      <c r="B1035" t="s">
        <v>3729</v>
      </c>
    </row>
    <row r="1036" spans="1:2">
      <c r="A1036" t="s">
        <v>10484</v>
      </c>
      <c r="B1036" t="s">
        <v>10486</v>
      </c>
    </row>
    <row r="1037" spans="1:2">
      <c r="A1037" t="s">
        <v>11170</v>
      </c>
      <c r="B1037" t="s">
        <v>11171</v>
      </c>
    </row>
    <row r="1038" spans="1:2">
      <c r="A1038" t="s">
        <v>3714</v>
      </c>
      <c r="B1038" t="s">
        <v>3715</v>
      </c>
    </row>
    <row r="1039" spans="1:2">
      <c r="A1039" t="s">
        <v>11096</v>
      </c>
      <c r="B1039" t="s">
        <v>11097</v>
      </c>
    </row>
    <row r="1040" spans="1:2">
      <c r="A1040" t="s">
        <v>11801</v>
      </c>
      <c r="B1040" t="s">
        <v>11802</v>
      </c>
    </row>
    <row r="1041" spans="1:2">
      <c r="A1041" t="s">
        <v>9153</v>
      </c>
      <c r="B1041" t="s">
        <v>9154</v>
      </c>
    </row>
    <row r="1042" spans="1:2">
      <c r="A1042" t="s">
        <v>4371</v>
      </c>
      <c r="B1042" t="s">
        <v>4372</v>
      </c>
    </row>
    <row r="1043" spans="1:2">
      <c r="A1043" t="s">
        <v>5692</v>
      </c>
      <c r="B1043" t="s">
        <v>4372</v>
      </c>
    </row>
    <row r="1044" spans="1:2">
      <c r="A1044" t="s">
        <v>6435</v>
      </c>
      <c r="B1044" t="s">
        <v>4372</v>
      </c>
    </row>
    <row r="1045" spans="1:2">
      <c r="A1045" t="s">
        <v>9586</v>
      </c>
      <c r="B1045" t="s">
        <v>4372</v>
      </c>
    </row>
    <row r="1046" spans="1:2">
      <c r="A1046" t="s">
        <v>10079</v>
      </c>
      <c r="B1046" t="s">
        <v>4372</v>
      </c>
    </row>
    <row r="1047" spans="1:2">
      <c r="A1047" t="s">
        <v>10331</v>
      </c>
      <c r="B1047" t="s">
        <v>4372</v>
      </c>
    </row>
    <row r="1048" spans="1:2">
      <c r="A1048" t="s">
        <v>10803</v>
      </c>
      <c r="B1048" t="s">
        <v>4372</v>
      </c>
    </row>
    <row r="1049" spans="1:2">
      <c r="A1049" t="s">
        <v>11247</v>
      </c>
      <c r="B1049" t="s">
        <v>4372</v>
      </c>
    </row>
    <row r="1050" spans="1:2">
      <c r="A1050" t="s">
        <v>12785</v>
      </c>
      <c r="B1050" t="s">
        <v>4372</v>
      </c>
    </row>
    <row r="1051" spans="1:2">
      <c r="A1051" t="s">
        <v>13512</v>
      </c>
      <c r="B1051" t="s">
        <v>4372</v>
      </c>
    </row>
    <row r="1052" spans="1:2">
      <c r="A1052" t="s">
        <v>4283</v>
      </c>
      <c r="B1052" t="s">
        <v>4284</v>
      </c>
    </row>
    <row r="1053" spans="1:2">
      <c r="A1053" t="s">
        <v>4267</v>
      </c>
      <c r="B1053" t="s">
        <v>4268</v>
      </c>
    </row>
    <row r="1054" spans="1:2">
      <c r="A1054" t="s">
        <v>6322</v>
      </c>
      <c r="B1054" t="s">
        <v>6323</v>
      </c>
    </row>
    <row r="1055" spans="1:2">
      <c r="A1055" t="s">
        <v>11375</v>
      </c>
      <c r="B1055" t="s">
        <v>11377</v>
      </c>
    </row>
    <row r="1056" spans="1:2">
      <c r="A1056" t="s">
        <v>4263</v>
      </c>
      <c r="B1056" t="s">
        <v>4264</v>
      </c>
    </row>
    <row r="1057" spans="1:2">
      <c r="A1057" t="s">
        <v>12004</v>
      </c>
      <c r="B1057" t="s">
        <v>12005</v>
      </c>
    </row>
    <row r="1058" spans="1:2">
      <c r="A1058" t="s">
        <v>10350</v>
      </c>
      <c r="B1058" t="s">
        <v>10352</v>
      </c>
    </row>
    <row r="1059" spans="1:2">
      <c r="A1059" t="s">
        <v>8130</v>
      </c>
      <c r="B1059" t="s">
        <v>8133</v>
      </c>
    </row>
    <row r="1060" spans="1:2">
      <c r="A1060" t="s">
        <v>9698</v>
      </c>
      <c r="B1060" t="s">
        <v>9699</v>
      </c>
    </row>
    <row r="1061" spans="1:2">
      <c r="A1061" t="s">
        <v>6459</v>
      </c>
      <c r="B1061" t="s">
        <v>6460</v>
      </c>
    </row>
    <row r="1062" spans="1:2">
      <c r="A1062" t="s">
        <v>11440</v>
      </c>
      <c r="B1062" t="s">
        <v>11441</v>
      </c>
    </row>
    <row r="1063" spans="1:2">
      <c r="A1063" t="s">
        <v>10481</v>
      </c>
      <c r="B1063" t="s">
        <v>10483</v>
      </c>
    </row>
    <row r="1064" spans="1:2">
      <c r="A1064" t="s">
        <v>12143</v>
      </c>
      <c r="B1064" t="s">
        <v>14269</v>
      </c>
    </row>
    <row r="1065" spans="1:2">
      <c r="A1065" t="s">
        <v>3962</v>
      </c>
      <c r="B1065" t="s">
        <v>3963</v>
      </c>
    </row>
    <row r="1066" spans="1:2">
      <c r="A1066" t="s">
        <v>4659</v>
      </c>
      <c r="B1066" t="s">
        <v>3963</v>
      </c>
    </row>
    <row r="1067" spans="1:2">
      <c r="A1067" t="s">
        <v>4659</v>
      </c>
      <c r="B1067" t="s">
        <v>3963</v>
      </c>
    </row>
    <row r="1068" spans="1:2">
      <c r="A1068" t="s">
        <v>6777</v>
      </c>
      <c r="B1068" t="s">
        <v>3963</v>
      </c>
    </row>
    <row r="1069" spans="1:2">
      <c r="A1069" t="s">
        <v>3966</v>
      </c>
      <c r="B1069" t="s">
        <v>3967</v>
      </c>
    </row>
    <row r="1070" spans="1:2">
      <c r="A1070" t="s">
        <v>3924</v>
      </c>
      <c r="B1070" t="s">
        <v>3925</v>
      </c>
    </row>
    <row r="1071" spans="1:2">
      <c r="A1071" t="s">
        <v>3974</v>
      </c>
      <c r="B1071" t="s">
        <v>3975</v>
      </c>
    </row>
    <row r="1072" spans="1:2">
      <c r="A1072" t="s">
        <v>3984</v>
      </c>
      <c r="B1072" t="s">
        <v>3985</v>
      </c>
    </row>
    <row r="1073" spans="1:2">
      <c r="A1073" t="s">
        <v>14130</v>
      </c>
      <c r="B1073" t="s">
        <v>14204</v>
      </c>
    </row>
    <row r="1074" spans="1:2">
      <c r="A1074" t="s">
        <v>6550</v>
      </c>
      <c r="B1074" t="s">
        <v>6552</v>
      </c>
    </row>
    <row r="1075" spans="1:2">
      <c r="A1075" t="s">
        <v>6550</v>
      </c>
      <c r="B1075" t="s">
        <v>6551</v>
      </c>
    </row>
    <row r="1076" spans="1:2">
      <c r="A1076" t="s">
        <v>6550</v>
      </c>
      <c r="B1076" t="s">
        <v>6553</v>
      </c>
    </row>
    <row r="1077" spans="1:2">
      <c r="A1077" t="s">
        <v>6056</v>
      </c>
      <c r="B1077" t="s">
        <v>6057</v>
      </c>
    </row>
    <row r="1078" spans="1:2">
      <c r="A1078" t="s">
        <v>11711</v>
      </c>
      <c r="B1078" t="s">
        <v>11712</v>
      </c>
    </row>
    <row r="1079" spans="1:2">
      <c r="A1079" t="s">
        <v>11803</v>
      </c>
      <c r="B1079" t="s">
        <v>11804</v>
      </c>
    </row>
    <row r="1080" spans="1:2">
      <c r="A1080" t="s">
        <v>11713</v>
      </c>
      <c r="B1080" t="s">
        <v>11714</v>
      </c>
    </row>
    <row r="1081" spans="1:2">
      <c r="A1081" t="s">
        <v>11697</v>
      </c>
      <c r="B1081" t="s">
        <v>11698</v>
      </c>
    </row>
    <row r="1082" spans="1:2">
      <c r="A1082" t="s">
        <v>13131</v>
      </c>
      <c r="B1082" t="s">
        <v>13132</v>
      </c>
    </row>
    <row r="1083" spans="1:2">
      <c r="A1083" t="s">
        <v>4721</v>
      </c>
      <c r="B1083" t="s">
        <v>4722</v>
      </c>
    </row>
    <row r="1084" spans="1:2">
      <c r="A1084" t="s">
        <v>9157</v>
      </c>
      <c r="B1084" t="s">
        <v>9158</v>
      </c>
    </row>
    <row r="1085" spans="1:2">
      <c r="A1085" t="s">
        <v>5024</v>
      </c>
      <c r="B1085" t="s">
        <v>5025</v>
      </c>
    </row>
    <row r="1086" spans="1:2">
      <c r="A1086" t="s">
        <v>4910</v>
      </c>
      <c r="B1086" t="s">
        <v>4911</v>
      </c>
    </row>
    <row r="1087" spans="1:2">
      <c r="A1087" t="s">
        <v>4902</v>
      </c>
      <c r="B1087" t="s">
        <v>4903</v>
      </c>
    </row>
    <row r="1088" spans="1:2">
      <c r="A1088" t="s">
        <v>8599</v>
      </c>
      <c r="B1088" t="s">
        <v>8600</v>
      </c>
    </row>
    <row r="1089" spans="1:2">
      <c r="A1089" t="s">
        <v>8667</v>
      </c>
      <c r="B1089" t="s">
        <v>8668</v>
      </c>
    </row>
    <row r="1090" spans="1:2">
      <c r="A1090" t="s">
        <v>9027</v>
      </c>
      <c r="B1090" t="s">
        <v>9028</v>
      </c>
    </row>
    <row r="1091" spans="1:2">
      <c r="A1091" t="s">
        <v>5473</v>
      </c>
      <c r="B1091" t="s">
        <v>5474</v>
      </c>
    </row>
    <row r="1092" spans="1:2">
      <c r="A1092" t="s">
        <v>12153</v>
      </c>
      <c r="B1092" t="s">
        <v>12154</v>
      </c>
    </row>
    <row r="1093" spans="1:2">
      <c r="A1093" t="s">
        <v>3521</v>
      </c>
      <c r="B1093" t="s">
        <v>3522</v>
      </c>
    </row>
    <row r="1094" spans="1:2">
      <c r="A1094" t="s">
        <v>7901</v>
      </c>
      <c r="B1094" t="s">
        <v>7902</v>
      </c>
    </row>
    <row r="1095" spans="1:2">
      <c r="A1095" t="s">
        <v>12608</v>
      </c>
      <c r="B1095" t="s">
        <v>12609</v>
      </c>
    </row>
    <row r="1096" spans="1:2">
      <c r="A1096" t="s">
        <v>7209</v>
      </c>
      <c r="B1096" t="s">
        <v>7210</v>
      </c>
    </row>
    <row r="1097" spans="1:2">
      <c r="A1097" t="s">
        <v>12290</v>
      </c>
      <c r="B1097" t="s">
        <v>12291</v>
      </c>
    </row>
    <row r="1098" spans="1:2">
      <c r="A1098" t="s">
        <v>12250</v>
      </c>
      <c r="B1098" t="s">
        <v>12251</v>
      </c>
    </row>
    <row r="1099" spans="1:2">
      <c r="A1099" t="s">
        <v>9654</v>
      </c>
      <c r="B1099" t="s">
        <v>9655</v>
      </c>
    </row>
    <row r="1100" spans="1:2">
      <c r="A1100" t="s">
        <v>9669</v>
      </c>
      <c r="B1100" t="s">
        <v>9670</v>
      </c>
    </row>
    <row r="1101" spans="1:2">
      <c r="A1101" t="s">
        <v>12028</v>
      </c>
      <c r="B1101" t="s">
        <v>12029</v>
      </c>
    </row>
    <row r="1102" spans="1:2">
      <c r="A1102" t="s">
        <v>8024</v>
      </c>
      <c r="B1102" t="s">
        <v>8025</v>
      </c>
    </row>
    <row r="1103" spans="1:2">
      <c r="A1103" t="s">
        <v>7108</v>
      </c>
      <c r="B1103" t="s">
        <v>7109</v>
      </c>
    </row>
    <row r="1104" spans="1:2">
      <c r="A1104" t="s">
        <v>3778</v>
      </c>
      <c r="B1104" t="s">
        <v>3779</v>
      </c>
    </row>
    <row r="1105" spans="1:2">
      <c r="A1105" t="s">
        <v>12638</v>
      </c>
      <c r="B1105" t="s">
        <v>12639</v>
      </c>
    </row>
    <row r="1106" spans="1:2">
      <c r="A1106" t="s">
        <v>12226</v>
      </c>
      <c r="B1106" t="s">
        <v>12227</v>
      </c>
    </row>
    <row r="1107" spans="1:2">
      <c r="A1107" t="s">
        <v>8805</v>
      </c>
      <c r="B1107" t="s">
        <v>8806</v>
      </c>
    </row>
    <row r="1108" spans="1:2">
      <c r="A1108" t="s">
        <v>3869</v>
      </c>
      <c r="B1108" t="s">
        <v>14151</v>
      </c>
    </row>
    <row r="1109" spans="1:2">
      <c r="A1109" t="s">
        <v>9698</v>
      </c>
      <c r="B1109" t="s">
        <v>9700</v>
      </c>
    </row>
    <row r="1110" spans="1:2">
      <c r="A1110" t="s">
        <v>8118</v>
      </c>
      <c r="B1110" t="s">
        <v>8119</v>
      </c>
    </row>
    <row r="1111" spans="1:2">
      <c r="A1111" t="s">
        <v>5928</v>
      </c>
      <c r="B1111" t="s">
        <v>5929</v>
      </c>
    </row>
    <row r="1112" spans="1:2">
      <c r="A1112" t="s">
        <v>5932</v>
      </c>
      <c r="B1112" t="s">
        <v>5933</v>
      </c>
    </row>
    <row r="1113" spans="1:2">
      <c r="A1113" t="s">
        <v>12098</v>
      </c>
      <c r="B1113" t="s">
        <v>12100</v>
      </c>
    </row>
    <row r="1114" spans="1:2">
      <c r="A1114" t="s">
        <v>13187</v>
      </c>
      <c r="B1114" t="s">
        <v>13188</v>
      </c>
    </row>
    <row r="1115" spans="1:2">
      <c r="A1115" t="s">
        <v>10115</v>
      </c>
      <c r="B1115" t="s">
        <v>10117</v>
      </c>
    </row>
    <row r="1116" spans="1:2">
      <c r="A1116" t="s">
        <v>5002</v>
      </c>
      <c r="B1116" t="s">
        <v>5003</v>
      </c>
    </row>
    <row r="1117" spans="1:2">
      <c r="A1117" t="s">
        <v>11170</v>
      </c>
      <c r="B1117" t="s">
        <v>11172</v>
      </c>
    </row>
    <row r="1118" spans="1:2">
      <c r="A1118" t="s">
        <v>8799</v>
      </c>
      <c r="B1118" t="s">
        <v>8800</v>
      </c>
    </row>
    <row r="1119" spans="1:2">
      <c r="A1119" t="s">
        <v>11096</v>
      </c>
      <c r="B1119" t="s">
        <v>11098</v>
      </c>
    </row>
    <row r="1120" spans="1:2">
      <c r="A1120" t="s">
        <v>5741</v>
      </c>
      <c r="B1120" t="s">
        <v>5742</v>
      </c>
    </row>
    <row r="1121" spans="1:2">
      <c r="A1121" t="s">
        <v>12743</v>
      </c>
      <c r="B1121" t="s">
        <v>12744</v>
      </c>
    </row>
    <row r="1122" spans="1:2">
      <c r="A1122" t="s">
        <v>12735</v>
      </c>
      <c r="B1122" t="s">
        <v>12736</v>
      </c>
    </row>
    <row r="1123" spans="1:2">
      <c r="A1123" t="s">
        <v>12749</v>
      </c>
      <c r="B1123" t="s">
        <v>12750</v>
      </c>
    </row>
    <row r="1124" spans="1:2">
      <c r="A1124" t="s">
        <v>6170</v>
      </c>
      <c r="B1124" t="s">
        <v>6171</v>
      </c>
    </row>
    <row r="1125" spans="1:2">
      <c r="A1125" t="s">
        <v>6130</v>
      </c>
      <c r="B1125" t="s">
        <v>6131</v>
      </c>
    </row>
    <row r="1126" spans="1:2">
      <c r="A1126" t="s">
        <v>7053</v>
      </c>
      <c r="B1126" t="s">
        <v>7054</v>
      </c>
    </row>
    <row r="1127" spans="1:2">
      <c r="A1127" t="s">
        <v>4305</v>
      </c>
      <c r="B1127" t="s">
        <v>4306</v>
      </c>
    </row>
    <row r="1128" spans="1:2">
      <c r="A1128" t="s">
        <v>12274</v>
      </c>
      <c r="B1128" t="s">
        <v>12275</v>
      </c>
    </row>
    <row r="1129" spans="1:2">
      <c r="A1129" t="s">
        <v>12209</v>
      </c>
      <c r="B1129" t="s">
        <v>12210</v>
      </c>
    </row>
    <row r="1130" spans="1:2">
      <c r="A1130" t="s">
        <v>9728</v>
      </c>
      <c r="B1130" t="s">
        <v>9729</v>
      </c>
    </row>
    <row r="1131" spans="1:2">
      <c r="A1131" t="s">
        <v>12625</v>
      </c>
      <c r="B1131" t="s">
        <v>12626</v>
      </c>
    </row>
    <row r="1132" spans="1:2">
      <c r="A1132" t="s">
        <v>12627</v>
      </c>
      <c r="B1132" t="s">
        <v>12626</v>
      </c>
    </row>
    <row r="1133" spans="1:2">
      <c r="A1133" t="s">
        <v>7544</v>
      </c>
      <c r="B1133" t="s">
        <v>1906</v>
      </c>
    </row>
    <row r="1134" spans="1:2">
      <c r="A1134" t="s">
        <v>8773</v>
      </c>
      <c r="B1134" t="s">
        <v>8774</v>
      </c>
    </row>
    <row r="1135" spans="1:2">
      <c r="A1135" t="s">
        <v>11900</v>
      </c>
      <c r="B1135" t="s">
        <v>11901</v>
      </c>
    </row>
    <row r="1136" spans="1:2">
      <c r="A1136" t="s">
        <v>7473</v>
      </c>
      <c r="B1136" t="s">
        <v>7474</v>
      </c>
    </row>
    <row r="1137" spans="1:2">
      <c r="A1137" t="s">
        <v>9761</v>
      </c>
      <c r="B1137" t="s">
        <v>9762</v>
      </c>
    </row>
    <row r="1138" spans="1:2">
      <c r="A1138" t="s">
        <v>9674</v>
      </c>
      <c r="B1138" t="s">
        <v>9675</v>
      </c>
    </row>
    <row r="1139" spans="1:2">
      <c r="A1139" t="s">
        <v>9674</v>
      </c>
      <c r="B1139" t="s">
        <v>9675</v>
      </c>
    </row>
    <row r="1140" spans="1:2">
      <c r="A1140" t="s">
        <v>6612</v>
      </c>
      <c r="B1140" t="s">
        <v>6613</v>
      </c>
    </row>
    <row r="1141" spans="1:2">
      <c r="A1141" t="s">
        <v>5326</v>
      </c>
      <c r="B1141" t="s">
        <v>5327</v>
      </c>
    </row>
    <row r="1142" spans="1:2">
      <c r="A1142" t="s">
        <v>10329</v>
      </c>
      <c r="B1142" t="s">
        <v>10330</v>
      </c>
    </row>
    <row r="1143" spans="1:2">
      <c r="A1143" t="s">
        <v>9319</v>
      </c>
      <c r="B1143" t="s">
        <v>9320</v>
      </c>
    </row>
    <row r="1144" spans="1:2">
      <c r="A1144" t="s">
        <v>9972</v>
      </c>
      <c r="B1144" t="s">
        <v>9973</v>
      </c>
    </row>
    <row r="1145" spans="1:2">
      <c r="A1145" t="s">
        <v>6633</v>
      </c>
      <c r="B1145" t="s">
        <v>6634</v>
      </c>
    </row>
    <row r="1146" spans="1:2">
      <c r="A1146" t="s">
        <v>9688</v>
      </c>
      <c r="B1146" t="s">
        <v>9689</v>
      </c>
    </row>
    <row r="1147" spans="1:2">
      <c r="A1147" t="s">
        <v>9688</v>
      </c>
      <c r="B1147" t="s">
        <v>9689</v>
      </c>
    </row>
    <row r="1148" spans="1:2">
      <c r="A1148" t="s">
        <v>10191</v>
      </c>
      <c r="B1148" t="s">
        <v>10192</v>
      </c>
    </row>
    <row r="1149" spans="1:2">
      <c r="A1149" t="s">
        <v>9011</v>
      </c>
      <c r="B1149" t="s">
        <v>9012</v>
      </c>
    </row>
    <row r="1150" spans="1:2">
      <c r="A1150" t="s">
        <v>9657</v>
      </c>
      <c r="B1150" t="s">
        <v>9658</v>
      </c>
    </row>
    <row r="1151" spans="1:2">
      <c r="A1151" t="s">
        <v>9657</v>
      </c>
      <c r="B1151" t="s">
        <v>9658</v>
      </c>
    </row>
    <row r="1152" spans="1:2">
      <c r="A1152" t="s">
        <v>3767</v>
      </c>
      <c r="B1152" t="s">
        <v>3768</v>
      </c>
    </row>
    <row r="1153" spans="1:2">
      <c r="A1153" t="s">
        <v>3769</v>
      </c>
      <c r="B1153" t="s">
        <v>3768</v>
      </c>
    </row>
    <row r="1154" spans="1:2">
      <c r="A1154" t="s">
        <v>5239</v>
      </c>
      <c r="B1154" t="s">
        <v>5240</v>
      </c>
    </row>
    <row r="1155" spans="1:2">
      <c r="A1155" t="s">
        <v>4355</v>
      </c>
      <c r="B1155" t="s">
        <v>4356</v>
      </c>
    </row>
    <row r="1156" spans="1:2">
      <c r="A1156" t="s">
        <v>4761</v>
      </c>
      <c r="B1156" t="s">
        <v>4762</v>
      </c>
    </row>
    <row r="1157" spans="1:2">
      <c r="A1157" t="s">
        <v>8076</v>
      </c>
      <c r="B1157" t="s">
        <v>8077</v>
      </c>
    </row>
    <row r="1158" spans="1:2">
      <c r="A1158" t="s">
        <v>11259</v>
      </c>
      <c r="B1158" t="s">
        <v>8077</v>
      </c>
    </row>
    <row r="1159" spans="1:2">
      <c r="A1159" t="s">
        <v>6698</v>
      </c>
      <c r="B1159" t="s">
        <v>6699</v>
      </c>
    </row>
    <row r="1160" spans="1:2">
      <c r="A1160" t="s">
        <v>4951</v>
      </c>
      <c r="B1160" t="s">
        <v>4952</v>
      </c>
    </row>
    <row r="1161" spans="1:2">
      <c r="A1161" t="s">
        <v>12173</v>
      </c>
      <c r="B1161" t="s">
        <v>12174</v>
      </c>
    </row>
    <row r="1162" spans="1:2">
      <c r="A1162" t="s">
        <v>4673</v>
      </c>
      <c r="B1162" t="s">
        <v>4674</v>
      </c>
    </row>
    <row r="1163" spans="1:2">
      <c r="A1163" t="s">
        <v>9966</v>
      </c>
      <c r="B1163" t="s">
        <v>9967</v>
      </c>
    </row>
    <row r="1164" spans="1:2">
      <c r="A1164" t="s">
        <v>3763</v>
      </c>
      <c r="B1164" t="s">
        <v>3764</v>
      </c>
    </row>
    <row r="1165" spans="1:2">
      <c r="A1165" t="s">
        <v>7886</v>
      </c>
      <c r="B1165" t="s">
        <v>7887</v>
      </c>
    </row>
    <row r="1166" spans="1:2">
      <c r="A1166" t="s">
        <v>4997</v>
      </c>
      <c r="B1166" t="s">
        <v>4998</v>
      </c>
    </row>
    <row r="1167" spans="1:2">
      <c r="A1167" t="s">
        <v>8851</v>
      </c>
      <c r="B1167" t="s">
        <v>8852</v>
      </c>
    </row>
    <row r="1168" spans="1:2">
      <c r="A1168" t="s">
        <v>3842</v>
      </c>
      <c r="B1168" t="s">
        <v>3843</v>
      </c>
    </row>
    <row r="1169" spans="1:2">
      <c r="A1169" t="s">
        <v>3553</v>
      </c>
      <c r="B1169" t="s">
        <v>3554</v>
      </c>
    </row>
    <row r="1170" spans="1:2">
      <c r="A1170" t="s">
        <v>11015</v>
      </c>
      <c r="B1170" t="s">
        <v>11016</v>
      </c>
    </row>
    <row r="1171" spans="1:2">
      <c r="A1171" t="s">
        <v>12301</v>
      </c>
      <c r="B1171" t="s">
        <v>12302</v>
      </c>
    </row>
    <row r="1172" spans="1:2">
      <c r="A1172" t="s">
        <v>7947</v>
      </c>
      <c r="B1172" t="s">
        <v>14237</v>
      </c>
    </row>
    <row r="1173" spans="1:2">
      <c r="A1173" t="s">
        <v>7943</v>
      </c>
      <c r="B1173" t="s">
        <v>14238</v>
      </c>
    </row>
    <row r="1174" spans="1:2">
      <c r="A1174" t="s">
        <v>4183</v>
      </c>
      <c r="B1174" t="s">
        <v>4184</v>
      </c>
    </row>
    <row r="1175" spans="1:2">
      <c r="A1175" t="s">
        <v>5723</v>
      </c>
      <c r="B1175" t="s">
        <v>5724</v>
      </c>
    </row>
    <row r="1176" spans="1:2">
      <c r="A1176" t="s">
        <v>11058</v>
      </c>
      <c r="B1176" t="s">
        <v>11060</v>
      </c>
    </row>
    <row r="1177" spans="1:2">
      <c r="A1177" t="s">
        <v>7764</v>
      </c>
      <c r="B1177" t="s">
        <v>14229</v>
      </c>
    </row>
    <row r="1178" spans="1:2">
      <c r="A1178" t="s">
        <v>7764</v>
      </c>
      <c r="B1178" t="s">
        <v>7766</v>
      </c>
    </row>
    <row r="1179" spans="1:2">
      <c r="A1179" t="s">
        <v>6988</v>
      </c>
      <c r="B1179" t="s">
        <v>6989</v>
      </c>
    </row>
    <row r="1180" spans="1:2">
      <c r="A1180" t="s">
        <v>5137</v>
      </c>
      <c r="B1180" t="s">
        <v>5138</v>
      </c>
    </row>
    <row r="1181" spans="1:2">
      <c r="A1181" t="s">
        <v>5147</v>
      </c>
      <c r="B1181" t="s">
        <v>5148</v>
      </c>
    </row>
    <row r="1182" spans="1:2">
      <c r="A1182" t="s">
        <v>5157</v>
      </c>
      <c r="B1182" t="s">
        <v>5158</v>
      </c>
    </row>
    <row r="1183" spans="1:2">
      <c r="A1183" t="s">
        <v>5165</v>
      </c>
      <c r="B1183" t="s">
        <v>5166</v>
      </c>
    </row>
    <row r="1184" spans="1:2">
      <c r="A1184" t="s">
        <v>4107</v>
      </c>
      <c r="B1184" t="s">
        <v>4108</v>
      </c>
    </row>
    <row r="1185" spans="1:2">
      <c r="A1185" t="s">
        <v>4107</v>
      </c>
      <c r="B1185" t="s">
        <v>4108</v>
      </c>
    </row>
    <row r="1186" spans="1:2">
      <c r="A1186" t="s">
        <v>8531</v>
      </c>
      <c r="B1186" t="s">
        <v>8532</v>
      </c>
    </row>
    <row r="1187" spans="1:2">
      <c r="A1187" t="s">
        <v>4798</v>
      </c>
      <c r="B1187" t="s">
        <v>4799</v>
      </c>
    </row>
    <row r="1188" spans="1:2">
      <c r="A1188" t="s">
        <v>4808</v>
      </c>
      <c r="B1188" t="s">
        <v>4809</v>
      </c>
    </row>
    <row r="1189" spans="1:2">
      <c r="A1189" t="s">
        <v>7006</v>
      </c>
      <c r="B1189" t="s">
        <v>7007</v>
      </c>
    </row>
    <row r="1190" spans="1:2">
      <c r="A1190" t="s">
        <v>6997</v>
      </c>
      <c r="B1190" t="s">
        <v>6999</v>
      </c>
    </row>
    <row r="1191" spans="1:2">
      <c r="A1191" t="s">
        <v>7014</v>
      </c>
      <c r="B1191" t="s">
        <v>7015</v>
      </c>
    </row>
    <row r="1192" spans="1:2">
      <c r="A1192" t="s">
        <v>8957</v>
      </c>
      <c r="B1192" t="s">
        <v>8958</v>
      </c>
    </row>
    <row r="1193" spans="1:2">
      <c r="A1193" t="s">
        <v>11865</v>
      </c>
      <c r="B1193" t="s">
        <v>11866</v>
      </c>
    </row>
    <row r="1194" spans="1:2">
      <c r="A1194" t="s">
        <v>4255</v>
      </c>
      <c r="B1194" t="s">
        <v>4256</v>
      </c>
    </row>
    <row r="1195" spans="1:2">
      <c r="A1195" t="s">
        <v>11210</v>
      </c>
      <c r="B1195" t="s">
        <v>11213</v>
      </c>
    </row>
    <row r="1196" spans="1:2">
      <c r="A1196" t="s">
        <v>3513</v>
      </c>
      <c r="B1196" t="s">
        <v>3514</v>
      </c>
    </row>
    <row r="1197" spans="1:2">
      <c r="A1197" t="s">
        <v>14144</v>
      </c>
      <c r="B1197" t="s">
        <v>14254</v>
      </c>
    </row>
    <row r="1198" spans="1:2">
      <c r="A1198" t="s">
        <v>5520</v>
      </c>
      <c r="B1198" t="s">
        <v>5521</v>
      </c>
    </row>
    <row r="1199" spans="1:2">
      <c r="A1199" t="s">
        <v>5988</v>
      </c>
      <c r="B1199" t="s">
        <v>5989</v>
      </c>
    </row>
    <row r="1200" spans="1:2">
      <c r="A1200" t="s">
        <v>6973</v>
      </c>
      <c r="B1200" t="s">
        <v>6975</v>
      </c>
    </row>
    <row r="1201" spans="1:2">
      <c r="A1201" t="s">
        <v>7506</v>
      </c>
      <c r="B1201" t="s">
        <v>7507</v>
      </c>
    </row>
    <row r="1202" spans="1:2">
      <c r="A1202" t="s">
        <v>8443</v>
      </c>
      <c r="B1202" t="s">
        <v>8444</v>
      </c>
    </row>
    <row r="1203" spans="1:2">
      <c r="A1203" t="s">
        <v>8443</v>
      </c>
      <c r="B1203" t="s">
        <v>8445</v>
      </c>
    </row>
    <row r="1204" spans="1:2">
      <c r="A1204" t="s">
        <v>5801</v>
      </c>
      <c r="B1204" t="s">
        <v>5802</v>
      </c>
    </row>
    <row r="1205" spans="1:2">
      <c r="A1205" t="s">
        <v>10899</v>
      </c>
      <c r="B1205" t="s">
        <v>10900</v>
      </c>
    </row>
    <row r="1206" spans="1:2">
      <c r="A1206" t="s">
        <v>9718</v>
      </c>
      <c r="B1206" t="s">
        <v>14255</v>
      </c>
    </row>
    <row r="1207" spans="1:2">
      <c r="A1207" t="s">
        <v>12675</v>
      </c>
      <c r="B1207" t="s">
        <v>12676</v>
      </c>
    </row>
    <row r="1208" spans="1:2">
      <c r="A1208" t="s">
        <v>4171</v>
      </c>
      <c r="B1208" t="s">
        <v>4172</v>
      </c>
    </row>
    <row r="1209" spans="1:2">
      <c r="A1209" t="s">
        <v>10185</v>
      </c>
      <c r="B1209" t="s">
        <v>10186</v>
      </c>
    </row>
    <row r="1210" spans="1:2">
      <c r="A1210" t="s">
        <v>10709</v>
      </c>
      <c r="B1210" t="s">
        <v>10710</v>
      </c>
    </row>
    <row r="1211" spans="1:2">
      <c r="A1211" t="s">
        <v>13190</v>
      </c>
      <c r="B1211" t="s">
        <v>13191</v>
      </c>
    </row>
    <row r="1212" spans="1:2">
      <c r="A1212" t="s">
        <v>9719</v>
      </c>
      <c r="B1212" t="s">
        <v>9720</v>
      </c>
    </row>
    <row r="1213" spans="1:2">
      <c r="A1213" t="s">
        <v>4159</v>
      </c>
      <c r="B1213" t="s">
        <v>4160</v>
      </c>
    </row>
    <row r="1214" spans="1:2">
      <c r="A1214" t="s">
        <v>4441</v>
      </c>
      <c r="B1214" t="s">
        <v>4442</v>
      </c>
    </row>
    <row r="1215" spans="1:2">
      <c r="A1215" t="s">
        <v>8134</v>
      </c>
      <c r="B1215" t="s">
        <v>8137</v>
      </c>
    </row>
    <row r="1216" spans="1:2">
      <c r="A1216" t="s">
        <v>6694</v>
      </c>
      <c r="B1216" t="s">
        <v>6695</v>
      </c>
    </row>
    <row r="1217" spans="1:2">
      <c r="A1217" t="s">
        <v>10199</v>
      </c>
      <c r="B1217" t="s">
        <v>6695</v>
      </c>
    </row>
    <row r="1218" spans="1:2">
      <c r="A1218" t="s">
        <v>13135</v>
      </c>
      <c r="B1218" t="s">
        <v>13136</v>
      </c>
    </row>
    <row r="1219" spans="1:2">
      <c r="A1219" t="s">
        <v>13031</v>
      </c>
      <c r="B1219" t="s">
        <v>13032</v>
      </c>
    </row>
    <row r="1220" spans="1:2">
      <c r="A1220" t="s">
        <v>6718</v>
      </c>
      <c r="B1220" t="s">
        <v>6719</v>
      </c>
    </row>
    <row r="1221" spans="1:2">
      <c r="A1221" t="s">
        <v>3780</v>
      </c>
      <c r="B1221" t="s">
        <v>3781</v>
      </c>
    </row>
    <row r="1222" spans="1:2">
      <c r="A1222" t="s">
        <v>11975</v>
      </c>
      <c r="B1222" t="s">
        <v>11976</v>
      </c>
    </row>
    <row r="1223" spans="1:2">
      <c r="A1223" t="s">
        <v>7350</v>
      </c>
      <c r="B1223" t="s">
        <v>7351</v>
      </c>
    </row>
    <row r="1224" spans="1:2">
      <c r="A1224" t="s">
        <v>3960</v>
      </c>
      <c r="B1224" t="s">
        <v>3961</v>
      </c>
    </row>
    <row r="1225" spans="1:2">
      <c r="A1225" t="s">
        <v>4595</v>
      </c>
      <c r="B1225" t="s">
        <v>3961</v>
      </c>
    </row>
    <row r="1226" spans="1:2">
      <c r="A1226" t="s">
        <v>10432</v>
      </c>
      <c r="B1226" t="s">
        <v>10434</v>
      </c>
    </row>
    <row r="1227" spans="1:2">
      <c r="A1227" t="s">
        <v>6470</v>
      </c>
      <c r="B1227" t="s">
        <v>6471</v>
      </c>
    </row>
    <row r="1228" spans="1:2">
      <c r="A1228" t="s">
        <v>10782</v>
      </c>
      <c r="B1228" t="s">
        <v>10783</v>
      </c>
    </row>
    <row r="1229" spans="1:2">
      <c r="A1229" t="s">
        <v>6952</v>
      </c>
      <c r="B1229" t="s">
        <v>6954</v>
      </c>
    </row>
    <row r="1230" spans="1:2">
      <c r="A1230" t="s">
        <v>6952</v>
      </c>
      <c r="B1230" t="s">
        <v>6953</v>
      </c>
    </row>
    <row r="1231" spans="1:2">
      <c r="A1231" t="s">
        <v>13108</v>
      </c>
      <c r="B1231" t="s">
        <v>13109</v>
      </c>
    </row>
    <row r="1232" spans="1:2">
      <c r="A1232" t="s">
        <v>10836</v>
      </c>
      <c r="B1232" t="s">
        <v>10837</v>
      </c>
    </row>
    <row r="1233" spans="1:2">
      <c r="A1233" t="s">
        <v>5294</v>
      </c>
      <c r="B1233" t="s">
        <v>5295</v>
      </c>
    </row>
    <row r="1234" spans="1:2">
      <c r="A1234" t="s">
        <v>6070</v>
      </c>
      <c r="B1234" t="s">
        <v>6071</v>
      </c>
    </row>
    <row r="1235" spans="1:2">
      <c r="A1235" t="s">
        <v>6689</v>
      </c>
      <c r="B1235" t="s">
        <v>6690</v>
      </c>
    </row>
    <row r="1236" spans="1:2">
      <c r="A1236" t="s">
        <v>13521</v>
      </c>
      <c r="B1236" t="s">
        <v>13522</v>
      </c>
    </row>
    <row r="1237" spans="1:2">
      <c r="A1237" t="s">
        <v>4641</v>
      </c>
      <c r="B1237" t="s">
        <v>4642</v>
      </c>
    </row>
    <row r="1238" spans="1:2">
      <c r="A1238" t="s">
        <v>6976</v>
      </c>
      <c r="B1238" t="s">
        <v>6977</v>
      </c>
    </row>
    <row r="1239" spans="1:2">
      <c r="A1239" t="s">
        <v>10790</v>
      </c>
      <c r="B1239" t="s">
        <v>10791</v>
      </c>
    </row>
    <row r="1240" spans="1:2">
      <c r="A1240" t="s">
        <v>10551</v>
      </c>
      <c r="B1240" t="s">
        <v>10552</v>
      </c>
    </row>
    <row r="1241" spans="1:2">
      <c r="A1241" t="s">
        <v>3525</v>
      </c>
      <c r="B1241" t="s">
        <v>3526</v>
      </c>
    </row>
    <row r="1242" spans="1:2">
      <c r="A1242" t="s">
        <v>4777</v>
      </c>
      <c r="B1242" t="s">
        <v>3526</v>
      </c>
    </row>
    <row r="1243" spans="1:2">
      <c r="A1243" t="s">
        <v>5571</v>
      </c>
      <c r="B1243" t="s">
        <v>3526</v>
      </c>
    </row>
    <row r="1244" spans="1:2">
      <c r="A1244" t="s">
        <v>6976</v>
      </c>
      <c r="B1244" t="s">
        <v>6978</v>
      </c>
    </row>
    <row r="1245" spans="1:2">
      <c r="A1245" t="s">
        <v>6172</v>
      </c>
      <c r="B1245" t="s">
        <v>6173</v>
      </c>
    </row>
    <row r="1246" spans="1:2">
      <c r="A1246" t="s">
        <v>11989</v>
      </c>
      <c r="B1246" t="s">
        <v>11990</v>
      </c>
    </row>
    <row r="1247" spans="1:2">
      <c r="A1247" t="s">
        <v>4409</v>
      </c>
      <c r="B1247" t="s">
        <v>4410</v>
      </c>
    </row>
    <row r="1248" spans="1:2">
      <c r="A1248" t="s">
        <v>5763</v>
      </c>
      <c r="B1248" t="s">
        <v>5764</v>
      </c>
    </row>
    <row r="1249" spans="1:2">
      <c r="A1249" t="s">
        <v>3551</v>
      </c>
      <c r="B1249" t="s">
        <v>3552</v>
      </c>
    </row>
    <row r="1250" spans="1:2">
      <c r="A1250" t="s">
        <v>14131</v>
      </c>
      <c r="B1250" t="s">
        <v>5803</v>
      </c>
    </row>
    <row r="1251" spans="1:2">
      <c r="A1251" t="s">
        <v>5804</v>
      </c>
      <c r="B1251" t="s">
        <v>5805</v>
      </c>
    </row>
    <row r="1252" spans="1:2">
      <c r="A1252" t="s">
        <v>6710</v>
      </c>
      <c r="B1252" t="s">
        <v>6711</v>
      </c>
    </row>
    <row r="1253" spans="1:2">
      <c r="A1253" t="s">
        <v>12502</v>
      </c>
      <c r="B1253" t="s">
        <v>12503</v>
      </c>
    </row>
    <row r="1254" spans="1:2">
      <c r="A1254" t="s">
        <v>7431</v>
      </c>
      <c r="B1254" t="s">
        <v>7432</v>
      </c>
    </row>
    <row r="1255" spans="1:2">
      <c r="A1255" t="s">
        <v>10535</v>
      </c>
      <c r="B1255" t="s">
        <v>10536</v>
      </c>
    </row>
    <row r="1256" spans="1:2">
      <c r="A1256" t="s">
        <v>5878</v>
      </c>
      <c r="B1256" t="s">
        <v>5879</v>
      </c>
    </row>
    <row r="1257" spans="1:2">
      <c r="A1257" t="s">
        <v>5885</v>
      </c>
      <c r="B1257" t="s">
        <v>5886</v>
      </c>
    </row>
    <row r="1258" spans="1:2">
      <c r="A1258" t="s">
        <v>5344</v>
      </c>
      <c r="B1258" t="s">
        <v>5345</v>
      </c>
    </row>
    <row r="1259" spans="1:2">
      <c r="A1259" t="s">
        <v>4151</v>
      </c>
      <c r="B1259" t="s">
        <v>4152</v>
      </c>
    </row>
    <row r="1260" spans="1:2">
      <c r="A1260" t="s">
        <v>12588</v>
      </c>
      <c r="B1260" t="s">
        <v>12589</v>
      </c>
    </row>
    <row r="1261" spans="1:2">
      <c r="A1261" t="s">
        <v>12318</v>
      </c>
      <c r="B1261" t="s">
        <v>12319</v>
      </c>
    </row>
    <row r="1262" spans="1:2">
      <c r="A1262" t="s">
        <v>10887</v>
      </c>
      <c r="B1262" t="s">
        <v>10888</v>
      </c>
    </row>
    <row r="1263" spans="1:2">
      <c r="A1263" t="s">
        <v>6206</v>
      </c>
      <c r="B1263" t="s">
        <v>6207</v>
      </c>
    </row>
    <row r="1264" spans="1:2">
      <c r="A1264" t="s">
        <v>3770</v>
      </c>
      <c r="B1264" t="s">
        <v>3771</v>
      </c>
    </row>
    <row r="1265" spans="1:2">
      <c r="A1265" t="s">
        <v>6525</v>
      </c>
      <c r="B1265" t="s">
        <v>6526</v>
      </c>
    </row>
    <row r="1266" spans="1:2">
      <c r="A1266" t="s">
        <v>7336</v>
      </c>
      <c r="B1266" t="s">
        <v>7337</v>
      </c>
    </row>
    <row r="1267" spans="1:2">
      <c r="A1267" t="s">
        <v>11551</v>
      </c>
      <c r="B1267" t="s">
        <v>11552</v>
      </c>
    </row>
    <row r="1268" spans="1:2">
      <c r="A1268" t="s">
        <v>5765</v>
      </c>
      <c r="B1268" t="s">
        <v>5766</v>
      </c>
    </row>
    <row r="1269" spans="1:2">
      <c r="A1269" t="s">
        <v>8967</v>
      </c>
      <c r="B1269" t="s">
        <v>8968</v>
      </c>
    </row>
    <row r="1270" spans="1:2">
      <c r="A1270" t="s">
        <v>11657</v>
      </c>
      <c r="B1270" t="s">
        <v>11658</v>
      </c>
    </row>
    <row r="1271" spans="1:2">
      <c r="A1271" t="s">
        <v>11715</v>
      </c>
      <c r="B1271" t="s">
        <v>11716</v>
      </c>
    </row>
    <row r="1272" spans="1:2">
      <c r="A1272" t="s">
        <v>4277</v>
      </c>
      <c r="B1272" t="s">
        <v>4278</v>
      </c>
    </row>
    <row r="1273" spans="1:2">
      <c r="A1273" t="s">
        <v>9940</v>
      </c>
      <c r="B1273" t="s">
        <v>9941</v>
      </c>
    </row>
    <row r="1274" spans="1:2">
      <c r="A1274" t="s">
        <v>7435</v>
      </c>
      <c r="B1274" t="s">
        <v>7436</v>
      </c>
    </row>
    <row r="1275" spans="1:2">
      <c r="A1275" t="s">
        <v>6328</v>
      </c>
      <c r="B1275" t="s">
        <v>2029</v>
      </c>
    </row>
    <row r="1276" spans="1:2">
      <c r="A1276" t="s">
        <v>6793</v>
      </c>
      <c r="B1276" t="s">
        <v>6794</v>
      </c>
    </row>
    <row r="1277" spans="1:2">
      <c r="A1277" t="s">
        <v>9259</v>
      </c>
      <c r="B1277" t="s">
        <v>9260</v>
      </c>
    </row>
    <row r="1278" spans="1:2">
      <c r="A1278" t="s">
        <v>5517</v>
      </c>
      <c r="B1278" t="s">
        <v>5518</v>
      </c>
    </row>
    <row r="1279" spans="1:2">
      <c r="A1279" t="s">
        <v>7764</v>
      </c>
      <c r="B1279" t="s">
        <v>7765</v>
      </c>
    </row>
    <row r="1280" spans="1:2">
      <c r="A1280" t="s">
        <v>11015</v>
      </c>
      <c r="B1280" t="s">
        <v>11017</v>
      </c>
    </row>
    <row r="1281" spans="1:2">
      <c r="A1281" t="s">
        <v>3692</v>
      </c>
      <c r="B1281" t="s">
        <v>3693</v>
      </c>
    </row>
    <row r="1282" spans="1:2">
      <c r="A1282" t="s">
        <v>6324</v>
      </c>
      <c r="B1282" t="s">
        <v>6325</v>
      </c>
    </row>
    <row r="1283" spans="1:2">
      <c r="A1283" t="s">
        <v>4745</v>
      </c>
      <c r="B1283" t="s">
        <v>4746</v>
      </c>
    </row>
    <row r="1284" spans="1:2">
      <c r="A1284" t="s">
        <v>3497</v>
      </c>
      <c r="B1284" t="s">
        <v>3498</v>
      </c>
    </row>
    <row r="1285" spans="1:2">
      <c r="A1285" t="s">
        <v>7453</v>
      </c>
      <c r="B1285" t="s">
        <v>7454</v>
      </c>
    </row>
    <row r="1286" spans="1:2">
      <c r="A1286" t="s">
        <v>9996</v>
      </c>
      <c r="B1286" t="s">
        <v>14258</v>
      </c>
    </row>
    <row r="1287" spans="1:2">
      <c r="A1287" t="s">
        <v>9547</v>
      </c>
      <c r="B1287" t="s">
        <v>9548</v>
      </c>
    </row>
    <row r="1288" spans="1:2">
      <c r="A1288" t="s">
        <v>12025</v>
      </c>
      <c r="B1288" t="s">
        <v>12026</v>
      </c>
    </row>
    <row r="1289" spans="1:2">
      <c r="A1289" t="s">
        <v>10281</v>
      </c>
      <c r="B1289" t="s">
        <v>10282</v>
      </c>
    </row>
    <row r="1290" spans="1:2">
      <c r="A1290" t="s">
        <v>11058</v>
      </c>
      <c r="B1290" t="s">
        <v>11059</v>
      </c>
    </row>
    <row r="1291" spans="1:2">
      <c r="A1291" t="s">
        <v>4521</v>
      </c>
      <c r="B1291" t="s">
        <v>4522</v>
      </c>
    </row>
    <row r="1292" spans="1:2">
      <c r="A1292" t="s">
        <v>4511</v>
      </c>
      <c r="B1292" t="s">
        <v>4512</v>
      </c>
    </row>
    <row r="1293" spans="1:2">
      <c r="A1293" t="s">
        <v>6677</v>
      </c>
      <c r="B1293" t="s">
        <v>6678</v>
      </c>
    </row>
    <row r="1294" spans="1:2">
      <c r="A1294" t="s">
        <v>13344</v>
      </c>
      <c r="B1294" t="s">
        <v>13345</v>
      </c>
    </row>
    <row r="1295" spans="1:2">
      <c r="A1295" t="s">
        <v>6516</v>
      </c>
      <c r="B1295" t="s">
        <v>6517</v>
      </c>
    </row>
    <row r="1296" spans="1:2">
      <c r="A1296" t="s">
        <v>7098</v>
      </c>
      <c r="B1296" t="s">
        <v>7099</v>
      </c>
    </row>
    <row r="1297" spans="1:2">
      <c r="A1297" t="s">
        <v>7941</v>
      </c>
      <c r="B1297" t="s">
        <v>14232</v>
      </c>
    </row>
    <row r="1298" spans="1:2">
      <c r="A1298" t="s">
        <v>7932</v>
      </c>
      <c r="B1298" t="s">
        <v>14233</v>
      </c>
    </row>
    <row r="1299" spans="1:2">
      <c r="A1299" t="s">
        <v>4337</v>
      </c>
      <c r="B1299" t="s">
        <v>4338</v>
      </c>
    </row>
    <row r="1300" spans="1:2">
      <c r="A1300" t="s">
        <v>8635</v>
      </c>
      <c r="B1300" t="s">
        <v>8636</v>
      </c>
    </row>
    <row r="1301" spans="1:2">
      <c r="A1301" t="s">
        <v>11061</v>
      </c>
      <c r="B1301" t="s">
        <v>11062</v>
      </c>
    </row>
    <row r="1302" spans="1:2">
      <c r="A1302" t="s">
        <v>11061</v>
      </c>
      <c r="B1302" t="s">
        <v>11062</v>
      </c>
    </row>
    <row r="1303" spans="1:2">
      <c r="A1303" t="s">
        <v>7135</v>
      </c>
      <c r="B1303" t="s">
        <v>7136</v>
      </c>
    </row>
    <row r="1304" spans="1:2">
      <c r="A1304" t="s">
        <v>5153</v>
      </c>
      <c r="B1304" t="s">
        <v>5154</v>
      </c>
    </row>
    <row r="1305" spans="1:2">
      <c r="A1305" t="s">
        <v>13266</v>
      </c>
      <c r="B1305" t="s">
        <v>13267</v>
      </c>
    </row>
    <row r="1306" spans="1:2">
      <c r="A1306" t="s">
        <v>13318</v>
      </c>
      <c r="B1306" t="s">
        <v>13319</v>
      </c>
    </row>
    <row r="1307" spans="1:2">
      <c r="A1307" t="s">
        <v>11913</v>
      </c>
      <c r="B1307" t="s">
        <v>11914</v>
      </c>
    </row>
    <row r="1308" spans="1:2">
      <c r="A1308" t="s">
        <v>9370</v>
      </c>
      <c r="B1308" t="s">
        <v>9371</v>
      </c>
    </row>
    <row r="1309" spans="1:2">
      <c r="A1309" t="s">
        <v>8146</v>
      </c>
      <c r="B1309" t="s">
        <v>8147</v>
      </c>
    </row>
    <row r="1310" spans="1:2">
      <c r="A1310" t="s">
        <v>6495</v>
      </c>
      <c r="B1310" t="s">
        <v>6496</v>
      </c>
    </row>
    <row r="1311" spans="1:2">
      <c r="A1311" t="s">
        <v>11404</v>
      </c>
      <c r="B1311" t="s">
        <v>11405</v>
      </c>
    </row>
    <row r="1312" spans="1:2">
      <c r="A1312" t="s">
        <v>7058</v>
      </c>
      <c r="B1312" t="s">
        <v>7059</v>
      </c>
    </row>
    <row r="1313" spans="1:2">
      <c r="A1313" t="s">
        <v>10889</v>
      </c>
      <c r="B1313" t="s">
        <v>10890</v>
      </c>
    </row>
    <row r="1314" spans="1:2">
      <c r="A1314" t="s">
        <v>9047</v>
      </c>
      <c r="B1314" t="s">
        <v>9048</v>
      </c>
    </row>
    <row r="1315" spans="1:2">
      <c r="A1315" t="s">
        <v>12685</v>
      </c>
      <c r="B1315" t="s">
        <v>12686</v>
      </c>
    </row>
    <row r="1316" spans="1:2">
      <c r="A1316" t="s">
        <v>12065</v>
      </c>
      <c r="B1316" t="s">
        <v>12066</v>
      </c>
    </row>
    <row r="1317" spans="1:2">
      <c r="A1317" t="s">
        <v>9346</v>
      </c>
      <c r="B1317" t="s">
        <v>9347</v>
      </c>
    </row>
    <row r="1318" spans="1:2">
      <c r="A1318" t="s">
        <v>10187</v>
      </c>
      <c r="B1318" t="s">
        <v>10188</v>
      </c>
    </row>
    <row r="1319" spans="1:2">
      <c r="A1319" t="s">
        <v>6250</v>
      </c>
      <c r="B1319" t="s">
        <v>6251</v>
      </c>
    </row>
    <row r="1320" spans="1:2">
      <c r="A1320" t="s">
        <v>8717</v>
      </c>
      <c r="B1320" t="s">
        <v>8718</v>
      </c>
    </row>
    <row r="1321" spans="1:2">
      <c r="A1321" t="s">
        <v>3621</v>
      </c>
      <c r="B1321" t="s">
        <v>3622</v>
      </c>
    </row>
    <row r="1322" spans="1:2">
      <c r="A1322" t="s">
        <v>12350</v>
      </c>
      <c r="B1322" t="s">
        <v>12351</v>
      </c>
    </row>
    <row r="1323" spans="1:2">
      <c r="A1323" t="s">
        <v>8711</v>
      </c>
      <c r="B1323" t="s">
        <v>8712</v>
      </c>
    </row>
    <row r="1324" spans="1:2">
      <c r="A1324" t="s">
        <v>8533</v>
      </c>
      <c r="B1324" t="s">
        <v>8534</v>
      </c>
    </row>
    <row r="1325" spans="1:2">
      <c r="A1325" t="s">
        <v>10421</v>
      </c>
      <c r="B1325" t="s">
        <v>10422</v>
      </c>
    </row>
    <row r="1326" spans="1:2">
      <c r="A1326" t="s">
        <v>10435</v>
      </c>
      <c r="B1326" t="s">
        <v>10437</v>
      </c>
    </row>
    <row r="1327" spans="1:2">
      <c r="A1327" t="s">
        <v>10429</v>
      </c>
      <c r="B1327" t="s">
        <v>10431</v>
      </c>
    </row>
    <row r="1328" spans="1:2">
      <c r="A1328" t="s">
        <v>10441</v>
      </c>
      <c r="B1328" t="s">
        <v>10442</v>
      </c>
    </row>
    <row r="1329" spans="1:2">
      <c r="A1329" t="s">
        <v>10426</v>
      </c>
      <c r="B1329" t="s">
        <v>10428</v>
      </c>
    </row>
    <row r="1330" spans="1:2">
      <c r="A1330" t="s">
        <v>3402</v>
      </c>
      <c r="B1330" t="s">
        <v>3403</v>
      </c>
    </row>
    <row r="1331" spans="1:2">
      <c r="A1331" t="s">
        <v>3402</v>
      </c>
      <c r="B1331" t="s">
        <v>3403</v>
      </c>
    </row>
    <row r="1332" spans="1:2">
      <c r="A1332" t="s">
        <v>10655</v>
      </c>
      <c r="B1332" t="s">
        <v>10657</v>
      </c>
    </row>
    <row r="1333" spans="1:2">
      <c r="A1333" t="s">
        <v>12041</v>
      </c>
      <c r="B1333" t="s">
        <v>12042</v>
      </c>
    </row>
    <row r="1334" spans="1:2">
      <c r="A1334" t="s">
        <v>9197</v>
      </c>
      <c r="B1334" t="s">
        <v>9198</v>
      </c>
    </row>
    <row r="1335" spans="1:2">
      <c r="A1335" t="s">
        <v>9177</v>
      </c>
      <c r="B1335" t="s">
        <v>9178</v>
      </c>
    </row>
    <row r="1336" spans="1:2">
      <c r="A1336" t="s">
        <v>6795</v>
      </c>
      <c r="B1336" t="s">
        <v>6796</v>
      </c>
    </row>
    <row r="1337" spans="1:2">
      <c r="A1337" t="s">
        <v>5455</v>
      </c>
      <c r="B1337" t="s">
        <v>5456</v>
      </c>
    </row>
    <row r="1338" spans="1:2">
      <c r="A1338" t="s">
        <v>5452</v>
      </c>
      <c r="B1338" t="s">
        <v>5454</v>
      </c>
    </row>
    <row r="1339" spans="1:2">
      <c r="A1339" t="s">
        <v>4949</v>
      </c>
      <c r="B1339" t="s">
        <v>4950</v>
      </c>
    </row>
    <row r="1340" spans="1:2">
      <c r="A1340" t="s">
        <v>9711</v>
      </c>
      <c r="B1340" t="s">
        <v>9712</v>
      </c>
    </row>
    <row r="1341" spans="1:2">
      <c r="A1341" t="s">
        <v>9711</v>
      </c>
      <c r="B1341" t="s">
        <v>9712</v>
      </c>
    </row>
    <row r="1342" spans="1:2">
      <c r="A1342" t="s">
        <v>10655</v>
      </c>
      <c r="B1342" t="s">
        <v>10656</v>
      </c>
    </row>
    <row r="1343" spans="1:2">
      <c r="A1343" t="s">
        <v>13053</v>
      </c>
      <c r="B1343" t="s">
        <v>13054</v>
      </c>
    </row>
    <row r="1344" spans="1:2">
      <c r="A1344" t="s">
        <v>9199</v>
      </c>
      <c r="B1344" t="s">
        <v>9200</v>
      </c>
    </row>
    <row r="1345" spans="1:2">
      <c r="A1345" t="s">
        <v>7094</v>
      </c>
      <c r="B1345" t="s">
        <v>7095</v>
      </c>
    </row>
    <row r="1346" spans="1:2">
      <c r="A1346" t="s">
        <v>9871</v>
      </c>
      <c r="B1346" t="s">
        <v>9872</v>
      </c>
    </row>
    <row r="1347" spans="1:2">
      <c r="A1347" t="s">
        <v>13205</v>
      </c>
      <c r="B1347" t="s">
        <v>13206</v>
      </c>
    </row>
    <row r="1348" spans="1:2">
      <c r="A1348" t="s">
        <v>6679</v>
      </c>
      <c r="B1348" t="s">
        <v>6680</v>
      </c>
    </row>
    <row r="1349" spans="1:2">
      <c r="A1349" t="s">
        <v>9163</v>
      </c>
      <c r="B1349" t="s">
        <v>9164</v>
      </c>
    </row>
    <row r="1350" spans="1:2">
      <c r="A1350" t="s">
        <v>9179</v>
      </c>
      <c r="B1350" t="s">
        <v>9180</v>
      </c>
    </row>
    <row r="1351" spans="1:2">
      <c r="A1351" t="s">
        <v>6038</v>
      </c>
      <c r="B1351" t="s">
        <v>6039</v>
      </c>
    </row>
    <row r="1352" spans="1:2">
      <c r="A1352" t="s">
        <v>4596</v>
      </c>
      <c r="B1352" t="s">
        <v>4597</v>
      </c>
    </row>
    <row r="1353" spans="1:2">
      <c r="A1353" t="s">
        <v>10091</v>
      </c>
      <c r="B1353" t="s">
        <v>10092</v>
      </c>
    </row>
    <row r="1354" spans="1:2">
      <c r="A1354" t="s">
        <v>10091</v>
      </c>
      <c r="B1354" t="s">
        <v>10092</v>
      </c>
    </row>
    <row r="1355" spans="1:2">
      <c r="A1355" t="s">
        <v>12504</v>
      </c>
      <c r="B1355" t="s">
        <v>12505</v>
      </c>
    </row>
    <row r="1356" spans="1:2">
      <c r="A1356" t="s">
        <v>8092</v>
      </c>
      <c r="B1356" t="s">
        <v>8093</v>
      </c>
    </row>
    <row r="1357" spans="1:2">
      <c r="A1357" t="s">
        <v>13216</v>
      </c>
      <c r="B1357" t="s">
        <v>13217</v>
      </c>
    </row>
    <row r="1358" spans="1:2">
      <c r="A1358" t="s">
        <v>6208</v>
      </c>
      <c r="B1358" t="s">
        <v>6209</v>
      </c>
    </row>
    <row r="1359" spans="1:2">
      <c r="A1359" t="s">
        <v>6284</v>
      </c>
      <c r="B1359" t="s">
        <v>6285</v>
      </c>
    </row>
    <row r="1360" spans="1:2">
      <c r="A1360" t="s">
        <v>6084</v>
      </c>
      <c r="B1360" t="s">
        <v>6085</v>
      </c>
    </row>
    <row r="1361" spans="1:2">
      <c r="A1361" t="s">
        <v>11603</v>
      </c>
      <c r="B1361" t="s">
        <v>11604</v>
      </c>
    </row>
    <row r="1362" spans="1:2">
      <c r="A1362" t="s">
        <v>5930</v>
      </c>
      <c r="B1362" t="s">
        <v>5931</v>
      </c>
    </row>
    <row r="1363" spans="1:2">
      <c r="A1363" t="s">
        <v>6210</v>
      </c>
      <c r="B1363" t="s">
        <v>6211</v>
      </c>
    </row>
    <row r="1364" spans="1:2">
      <c r="A1364" t="s">
        <v>9594</v>
      </c>
      <c r="B1364" t="s">
        <v>9596</v>
      </c>
    </row>
    <row r="1365" spans="1:2">
      <c r="A1365" t="s">
        <v>3789</v>
      </c>
      <c r="B1365" t="s">
        <v>3790</v>
      </c>
    </row>
    <row r="1366" spans="1:2">
      <c r="A1366" t="s">
        <v>3803</v>
      </c>
      <c r="B1366" t="s">
        <v>3790</v>
      </c>
    </row>
    <row r="1367" spans="1:2">
      <c r="A1367" t="s">
        <v>13407</v>
      </c>
      <c r="B1367" t="s">
        <v>13408</v>
      </c>
    </row>
    <row r="1368" spans="1:2">
      <c r="A1368" t="s">
        <v>10077</v>
      </c>
      <c r="B1368" t="s">
        <v>10078</v>
      </c>
    </row>
    <row r="1369" spans="1:2">
      <c r="A1369" t="s">
        <v>9612</v>
      </c>
      <c r="B1369" t="s">
        <v>9613</v>
      </c>
    </row>
    <row r="1370" spans="1:2">
      <c r="A1370" t="s">
        <v>7149</v>
      </c>
      <c r="B1370" t="s">
        <v>7150</v>
      </c>
    </row>
    <row r="1371" spans="1:2">
      <c r="A1371" t="s">
        <v>3432</v>
      </c>
      <c r="B1371" t="s">
        <v>3433</v>
      </c>
    </row>
    <row r="1372" spans="1:2">
      <c r="A1372" t="s">
        <v>12582</v>
      </c>
      <c r="B1372" t="s">
        <v>12583</v>
      </c>
    </row>
    <row r="1373" spans="1:2">
      <c r="A1373" t="s">
        <v>8447</v>
      </c>
      <c r="B1373" t="s">
        <v>8448</v>
      </c>
    </row>
    <row r="1374" spans="1:2">
      <c r="A1374" t="s">
        <v>8447</v>
      </c>
      <c r="B1374" t="s">
        <v>8448</v>
      </c>
    </row>
    <row r="1375" spans="1:2">
      <c r="A1375" t="s">
        <v>8447</v>
      </c>
      <c r="B1375" t="s">
        <v>8449</v>
      </c>
    </row>
    <row r="1376" spans="1:2">
      <c r="A1376" t="s">
        <v>13342</v>
      </c>
      <c r="B1376" t="s">
        <v>13343</v>
      </c>
    </row>
    <row r="1377" spans="1:2">
      <c r="A1377" t="s">
        <v>9855</v>
      </c>
      <c r="B1377" t="s">
        <v>9856</v>
      </c>
    </row>
    <row r="1378" spans="1:2">
      <c r="A1378" t="s">
        <v>7135</v>
      </c>
      <c r="B1378" t="s">
        <v>14227</v>
      </c>
    </row>
    <row r="1379" spans="1:2">
      <c r="A1379" t="s">
        <v>5102</v>
      </c>
      <c r="B1379" t="s">
        <v>5104</v>
      </c>
    </row>
    <row r="1380" spans="1:2">
      <c r="A1380" t="s">
        <v>5102</v>
      </c>
      <c r="B1380" t="s">
        <v>5103</v>
      </c>
    </row>
    <row r="1381" spans="1:2">
      <c r="A1381" t="s">
        <v>12331</v>
      </c>
      <c r="B1381" t="s">
        <v>12332</v>
      </c>
    </row>
    <row r="1382" spans="1:2">
      <c r="A1382" t="s">
        <v>12331</v>
      </c>
      <c r="B1382" t="s">
        <v>12332</v>
      </c>
    </row>
    <row r="1383" spans="1:2">
      <c r="A1383" t="s">
        <v>12051</v>
      </c>
      <c r="B1383" t="s">
        <v>12052</v>
      </c>
    </row>
    <row r="1384" spans="1:2">
      <c r="A1384" t="s">
        <v>10459</v>
      </c>
      <c r="B1384" t="s">
        <v>10460</v>
      </c>
    </row>
    <row r="1385" spans="1:2">
      <c r="A1385" t="s">
        <v>3892</v>
      </c>
      <c r="B1385" t="s">
        <v>3893</v>
      </c>
    </row>
    <row r="1386" spans="1:2">
      <c r="A1386" t="s">
        <v>9533</v>
      </c>
      <c r="B1386" t="s">
        <v>9534</v>
      </c>
    </row>
    <row r="1387" spans="1:2">
      <c r="A1387" t="s">
        <v>9533</v>
      </c>
      <c r="B1387" t="s">
        <v>9534</v>
      </c>
    </row>
    <row r="1388" spans="1:2">
      <c r="A1388" t="s">
        <v>6514</v>
      </c>
      <c r="B1388" t="s">
        <v>6515</v>
      </c>
    </row>
    <row r="1389" spans="1:2">
      <c r="A1389" t="s">
        <v>11932</v>
      </c>
      <c r="B1389" t="s">
        <v>11933</v>
      </c>
    </row>
    <row r="1390" spans="1:2">
      <c r="A1390" t="s">
        <v>5596</v>
      </c>
      <c r="B1390" t="s">
        <v>5597</v>
      </c>
    </row>
    <row r="1391" spans="1:2">
      <c r="A1391" t="s">
        <v>5596</v>
      </c>
      <c r="B1391" t="s">
        <v>5598</v>
      </c>
    </row>
    <row r="1392" spans="1:2">
      <c r="A1392" t="s">
        <v>13044</v>
      </c>
      <c r="B1392" t="s">
        <v>13045</v>
      </c>
    </row>
    <row r="1393" spans="1:2">
      <c r="A1393" t="s">
        <v>13228</v>
      </c>
      <c r="B1393" t="s">
        <v>13229</v>
      </c>
    </row>
    <row r="1394" spans="1:2">
      <c r="A1394" t="s">
        <v>4723</v>
      </c>
      <c r="B1394" t="s">
        <v>4724</v>
      </c>
    </row>
    <row r="1395" spans="1:2">
      <c r="A1395" t="s">
        <v>4231</v>
      </c>
      <c r="B1395" t="s">
        <v>4232</v>
      </c>
    </row>
    <row r="1396" spans="1:2">
      <c r="A1396" t="s">
        <v>5197</v>
      </c>
      <c r="B1396" t="s">
        <v>5198</v>
      </c>
    </row>
    <row r="1397" spans="1:2">
      <c r="A1397" t="s">
        <v>11489</v>
      </c>
      <c r="B1397" t="s">
        <v>11490</v>
      </c>
    </row>
    <row r="1398" spans="1:2">
      <c r="A1398" t="s">
        <v>7121</v>
      </c>
      <c r="B1398" t="s">
        <v>7122</v>
      </c>
    </row>
    <row r="1399" spans="1:2">
      <c r="A1399" t="s">
        <v>12506</v>
      </c>
      <c r="B1399" t="s">
        <v>12507</v>
      </c>
    </row>
    <row r="1400" spans="1:2">
      <c r="A1400" t="s">
        <v>5304</v>
      </c>
      <c r="B1400" t="s">
        <v>5305</v>
      </c>
    </row>
    <row r="1401" spans="1:2">
      <c r="A1401" t="s">
        <v>5108</v>
      </c>
      <c r="B1401" t="s">
        <v>3305</v>
      </c>
    </row>
    <row r="1402" spans="1:2">
      <c r="A1402" t="s">
        <v>12737</v>
      </c>
      <c r="B1402" t="s">
        <v>12738</v>
      </c>
    </row>
    <row r="1403" spans="1:2">
      <c r="A1403" t="s">
        <v>8535</v>
      </c>
      <c r="B1403" t="s">
        <v>8536</v>
      </c>
    </row>
    <row r="1404" spans="1:2">
      <c r="A1404" t="s">
        <v>11477</v>
      </c>
      <c r="B1404" t="s">
        <v>11478</v>
      </c>
    </row>
    <row r="1405" spans="1:2">
      <c r="A1405" t="s">
        <v>11805</v>
      </c>
      <c r="B1405" t="s">
        <v>11806</v>
      </c>
    </row>
    <row r="1406" spans="1:2">
      <c r="A1406" t="s">
        <v>4067</v>
      </c>
      <c r="B1406" t="s">
        <v>4068</v>
      </c>
    </row>
    <row r="1407" spans="1:2">
      <c r="A1407" t="s">
        <v>11743</v>
      </c>
      <c r="B1407" t="s">
        <v>11744</v>
      </c>
    </row>
    <row r="1408" spans="1:2">
      <c r="A1408" t="s">
        <v>11807</v>
      </c>
      <c r="B1408" t="s">
        <v>11808</v>
      </c>
    </row>
    <row r="1409" spans="1:2">
      <c r="A1409" t="s">
        <v>11585</v>
      </c>
      <c r="B1409" t="s">
        <v>11586</v>
      </c>
    </row>
    <row r="1410" spans="1:2">
      <c r="A1410" t="s">
        <v>12702</v>
      </c>
      <c r="B1410" t="s">
        <v>12703</v>
      </c>
    </row>
    <row r="1411" spans="1:2">
      <c r="A1411" t="s">
        <v>9143</v>
      </c>
      <c r="B1411" t="s">
        <v>9144</v>
      </c>
    </row>
    <row r="1412" spans="1:2">
      <c r="A1412" t="s">
        <v>12937</v>
      </c>
      <c r="B1412" t="s">
        <v>12908</v>
      </c>
    </row>
    <row r="1413" spans="1:2">
      <c r="A1413" t="s">
        <v>4488</v>
      </c>
      <c r="B1413" t="s">
        <v>4490</v>
      </c>
    </row>
    <row r="1414" spans="1:2">
      <c r="A1414" t="s">
        <v>11659</v>
      </c>
      <c r="B1414" t="s">
        <v>11660</v>
      </c>
    </row>
    <row r="1415" spans="1:2">
      <c r="A1415" t="s">
        <v>11521</v>
      </c>
      <c r="B1415" t="s">
        <v>11522</v>
      </c>
    </row>
    <row r="1416" spans="1:2">
      <c r="A1416" t="s">
        <v>10850</v>
      </c>
      <c r="B1416" t="s">
        <v>10851</v>
      </c>
    </row>
    <row r="1417" spans="1:2">
      <c r="A1417" t="s">
        <v>9201</v>
      </c>
      <c r="B1417" t="s">
        <v>9202</v>
      </c>
    </row>
    <row r="1418" spans="1:2">
      <c r="A1418" t="s">
        <v>10629</v>
      </c>
      <c r="B1418" t="s">
        <v>10630</v>
      </c>
    </row>
    <row r="1419" spans="1:2">
      <c r="A1419" t="s">
        <v>11894</v>
      </c>
      <c r="B1419" t="s">
        <v>11895</v>
      </c>
    </row>
    <row r="1420" spans="1:2">
      <c r="A1420" t="s">
        <v>5029</v>
      </c>
      <c r="B1420" t="s">
        <v>5030</v>
      </c>
    </row>
    <row r="1421" spans="1:2">
      <c r="A1421" t="s">
        <v>11809</v>
      </c>
      <c r="B1421" t="s">
        <v>11810</v>
      </c>
    </row>
    <row r="1422" spans="1:2">
      <c r="A1422" t="s">
        <v>6365</v>
      </c>
      <c r="B1422" t="s">
        <v>6366</v>
      </c>
    </row>
    <row r="1423" spans="1:2">
      <c r="A1423" t="s">
        <v>9013</v>
      </c>
      <c r="B1423" t="s">
        <v>9014</v>
      </c>
    </row>
    <row r="1424" spans="1:2">
      <c r="A1424" t="s">
        <v>7038</v>
      </c>
      <c r="B1424" t="s">
        <v>7039</v>
      </c>
    </row>
    <row r="1425" spans="1:2">
      <c r="A1425" t="s">
        <v>12763</v>
      </c>
      <c r="B1425" t="s">
        <v>12764</v>
      </c>
    </row>
    <row r="1426" spans="1:2">
      <c r="A1426" t="s">
        <v>13314</v>
      </c>
      <c r="B1426" t="s">
        <v>13315</v>
      </c>
    </row>
    <row r="1427" spans="1:2">
      <c r="A1427" t="s">
        <v>13272</v>
      </c>
      <c r="B1427" t="s">
        <v>13273</v>
      </c>
    </row>
    <row r="1428" spans="1:2">
      <c r="A1428" t="s">
        <v>4149</v>
      </c>
      <c r="B1428" t="s">
        <v>4150</v>
      </c>
    </row>
    <row r="1429" spans="1:2">
      <c r="A1429" t="s">
        <v>5860</v>
      </c>
      <c r="B1429" t="s">
        <v>5861</v>
      </c>
    </row>
    <row r="1430" spans="1:2">
      <c r="A1430" t="s">
        <v>11605</v>
      </c>
      <c r="B1430" t="s">
        <v>11606</v>
      </c>
    </row>
    <row r="1431" spans="1:2">
      <c r="A1431" t="s">
        <v>9328</v>
      </c>
      <c r="B1431" t="s">
        <v>9329</v>
      </c>
    </row>
    <row r="1432" spans="1:2">
      <c r="A1432" t="s">
        <v>9352</v>
      </c>
      <c r="B1432" t="s">
        <v>9353</v>
      </c>
    </row>
    <row r="1433" spans="1:2">
      <c r="A1433" t="s">
        <v>6286</v>
      </c>
      <c r="B1433" t="s">
        <v>6287</v>
      </c>
    </row>
    <row r="1434" spans="1:2">
      <c r="A1434" t="s">
        <v>9865</v>
      </c>
      <c r="B1434" t="s">
        <v>9866</v>
      </c>
    </row>
    <row r="1435" spans="1:2">
      <c r="A1435" t="s">
        <v>5898</v>
      </c>
      <c r="B1435" t="s">
        <v>5899</v>
      </c>
    </row>
    <row r="1436" spans="1:2">
      <c r="A1436" t="s">
        <v>8901</v>
      </c>
      <c r="B1436" t="s">
        <v>8902</v>
      </c>
    </row>
    <row r="1437" spans="1:2">
      <c r="A1437" t="s">
        <v>9713</v>
      </c>
      <c r="B1437" t="s">
        <v>1034</v>
      </c>
    </row>
    <row r="1438" spans="1:2">
      <c r="A1438" t="s">
        <v>9713</v>
      </c>
      <c r="B1438" t="s">
        <v>1034</v>
      </c>
    </row>
    <row r="1439" spans="1:2">
      <c r="A1439" t="s">
        <v>11491</v>
      </c>
      <c r="B1439" t="s">
        <v>11492</v>
      </c>
    </row>
    <row r="1440" spans="1:2">
      <c r="A1440" t="s">
        <v>9979</v>
      </c>
      <c r="B1440" t="s">
        <v>9980</v>
      </c>
    </row>
    <row r="1441" spans="1:2">
      <c r="A1441" t="s">
        <v>8995</v>
      </c>
      <c r="B1441" t="s">
        <v>8996</v>
      </c>
    </row>
    <row r="1442" spans="1:2">
      <c r="A1442" t="s">
        <v>5770</v>
      </c>
      <c r="B1442" t="s">
        <v>5771</v>
      </c>
    </row>
    <row r="1443" spans="1:2">
      <c r="A1443" t="s">
        <v>8414</v>
      </c>
      <c r="B1443" t="s">
        <v>8415</v>
      </c>
    </row>
    <row r="1444" spans="1:2">
      <c r="A1444" t="s">
        <v>5145</v>
      </c>
      <c r="B1444" t="s">
        <v>5146</v>
      </c>
    </row>
    <row r="1445" spans="1:2">
      <c r="A1445" t="s">
        <v>9015</v>
      </c>
      <c r="B1445" t="s">
        <v>9016</v>
      </c>
    </row>
    <row r="1446" spans="1:2">
      <c r="A1446" t="s">
        <v>3338</v>
      </c>
      <c r="B1446" t="s">
        <v>3339</v>
      </c>
    </row>
    <row r="1447" spans="1:2">
      <c r="A1447" t="s">
        <v>6994</v>
      </c>
      <c r="B1447" t="s">
        <v>6996</v>
      </c>
    </row>
    <row r="1448" spans="1:2">
      <c r="A1448" t="s">
        <v>6523</v>
      </c>
      <c r="B1448" t="s">
        <v>6524</v>
      </c>
    </row>
    <row r="1449" spans="1:2">
      <c r="A1449" t="s">
        <v>6724</v>
      </c>
      <c r="B1449" t="s">
        <v>6725</v>
      </c>
    </row>
    <row r="1450" spans="1:2">
      <c r="A1450" t="s">
        <v>6212</v>
      </c>
      <c r="B1450" t="s">
        <v>6213</v>
      </c>
    </row>
    <row r="1451" spans="1:2">
      <c r="A1451" t="s">
        <v>5972</v>
      </c>
      <c r="B1451" t="s">
        <v>5973</v>
      </c>
    </row>
    <row r="1452" spans="1:2">
      <c r="A1452" t="s">
        <v>5389</v>
      </c>
      <c r="B1452" t="s">
        <v>5390</v>
      </c>
    </row>
    <row r="1453" spans="1:2">
      <c r="A1453" t="s">
        <v>7038</v>
      </c>
      <c r="B1453" t="s">
        <v>7040</v>
      </c>
    </row>
    <row r="1454" spans="1:2">
      <c r="A1454" t="s">
        <v>6866</v>
      </c>
      <c r="B1454" t="s">
        <v>6867</v>
      </c>
    </row>
    <row r="1455" spans="1:2">
      <c r="A1455" t="s">
        <v>8637</v>
      </c>
      <c r="B1455" t="s">
        <v>8638</v>
      </c>
    </row>
    <row r="1456" spans="1:2">
      <c r="A1456" t="s">
        <v>6010</v>
      </c>
      <c r="B1456" t="s">
        <v>6011</v>
      </c>
    </row>
    <row r="1457" spans="1:2">
      <c r="A1457" t="s">
        <v>9366</v>
      </c>
      <c r="B1457" t="s">
        <v>9367</v>
      </c>
    </row>
    <row r="1458" spans="1:2">
      <c r="A1458" t="s">
        <v>11761</v>
      </c>
      <c r="B1458" t="s">
        <v>11762</v>
      </c>
    </row>
    <row r="1459" spans="1:2">
      <c r="A1459" t="s">
        <v>9721</v>
      </c>
      <c r="B1459" t="s">
        <v>9722</v>
      </c>
    </row>
    <row r="1460" spans="1:2">
      <c r="A1460" t="s">
        <v>13124</v>
      </c>
      <c r="B1460" t="s">
        <v>13125</v>
      </c>
    </row>
    <row r="1461" spans="1:2">
      <c r="A1461" t="s">
        <v>8701</v>
      </c>
      <c r="B1461" t="s">
        <v>8702</v>
      </c>
    </row>
    <row r="1462" spans="1:2">
      <c r="A1462" t="s">
        <v>6329</v>
      </c>
      <c r="B1462" t="s">
        <v>6330</v>
      </c>
    </row>
    <row r="1463" spans="1:2">
      <c r="A1463" t="s">
        <v>3436</v>
      </c>
      <c r="B1463" t="s">
        <v>3437</v>
      </c>
    </row>
    <row r="1464" spans="1:2">
      <c r="A1464" t="s">
        <v>12309</v>
      </c>
      <c r="B1464" t="s">
        <v>12310</v>
      </c>
    </row>
    <row r="1465" spans="1:2">
      <c r="A1465" t="s">
        <v>12536</v>
      </c>
      <c r="B1465" t="s">
        <v>12537</v>
      </c>
    </row>
    <row r="1466" spans="1:2">
      <c r="A1466" t="s">
        <v>6593</v>
      </c>
      <c r="B1466" t="s">
        <v>6594</v>
      </c>
    </row>
    <row r="1467" spans="1:2">
      <c r="A1467" t="s">
        <v>6583</v>
      </c>
      <c r="B1467" t="s">
        <v>6584</v>
      </c>
    </row>
    <row r="1468" spans="1:2">
      <c r="A1468" t="s">
        <v>7760</v>
      </c>
      <c r="B1468" t="s">
        <v>7761</v>
      </c>
    </row>
    <row r="1469" spans="1:2">
      <c r="A1469" t="s">
        <v>9364</v>
      </c>
      <c r="B1469" t="s">
        <v>9365</v>
      </c>
    </row>
    <row r="1470" spans="1:2">
      <c r="A1470" t="s">
        <v>7760</v>
      </c>
      <c r="B1470" t="s">
        <v>7763</v>
      </c>
    </row>
    <row r="1471" spans="1:2">
      <c r="A1471" t="s">
        <v>6401</v>
      </c>
      <c r="B1471" t="s">
        <v>6402</v>
      </c>
    </row>
    <row r="1472" spans="1:2">
      <c r="A1472" t="s">
        <v>4663</v>
      </c>
      <c r="B1472" t="s">
        <v>4664</v>
      </c>
    </row>
    <row r="1473" spans="1:2">
      <c r="A1473" t="s">
        <v>6012</v>
      </c>
      <c r="B1473" t="s">
        <v>6013</v>
      </c>
    </row>
    <row r="1474" spans="1:2">
      <c r="A1474" t="s">
        <v>6671</v>
      </c>
      <c r="B1474" t="s">
        <v>6672</v>
      </c>
    </row>
    <row r="1475" spans="1:2">
      <c r="A1475" t="s">
        <v>11358</v>
      </c>
      <c r="B1475" t="s">
        <v>11359</v>
      </c>
    </row>
    <row r="1476" spans="1:2">
      <c r="A1476" t="s">
        <v>5990</v>
      </c>
      <c r="B1476" t="s">
        <v>5991</v>
      </c>
    </row>
    <row r="1477" spans="1:2">
      <c r="A1477" t="s">
        <v>4285</v>
      </c>
      <c r="B1477" t="s">
        <v>4286</v>
      </c>
    </row>
    <row r="1478" spans="1:2">
      <c r="A1478" t="s">
        <v>5974</v>
      </c>
      <c r="B1478" t="s">
        <v>5975</v>
      </c>
    </row>
    <row r="1479" spans="1:2">
      <c r="A1479" t="s">
        <v>10334</v>
      </c>
      <c r="B1479" t="s">
        <v>10335</v>
      </c>
    </row>
    <row r="1480" spans="1:2">
      <c r="A1480" t="s">
        <v>6014</v>
      </c>
      <c r="B1480" t="s">
        <v>6015</v>
      </c>
    </row>
    <row r="1481" spans="1:2">
      <c r="A1481" t="s">
        <v>6252</v>
      </c>
      <c r="B1481" t="s">
        <v>6253</v>
      </c>
    </row>
    <row r="1482" spans="1:2">
      <c r="A1482" t="s">
        <v>10298</v>
      </c>
      <c r="B1482" t="s">
        <v>10299</v>
      </c>
    </row>
    <row r="1483" spans="1:2">
      <c r="A1483" t="s">
        <v>6331</v>
      </c>
      <c r="B1483" t="s">
        <v>6332</v>
      </c>
    </row>
    <row r="1484" spans="1:2">
      <c r="A1484" t="s">
        <v>5721</v>
      </c>
      <c r="B1484" t="s">
        <v>5722</v>
      </c>
    </row>
    <row r="1485" spans="1:2">
      <c r="A1485" t="s">
        <v>6437</v>
      </c>
      <c r="B1485" t="s">
        <v>5722</v>
      </c>
    </row>
    <row r="1486" spans="1:2">
      <c r="A1486" t="s">
        <v>10047</v>
      </c>
      <c r="B1486" t="s">
        <v>5722</v>
      </c>
    </row>
    <row r="1487" spans="1:2">
      <c r="A1487" t="s">
        <v>11214</v>
      </c>
      <c r="B1487" t="s">
        <v>5722</v>
      </c>
    </row>
    <row r="1488" spans="1:2">
      <c r="A1488" t="s">
        <v>11893</v>
      </c>
      <c r="B1488" t="s">
        <v>5722</v>
      </c>
    </row>
    <row r="1489" spans="1:2">
      <c r="A1489" t="s">
        <v>12834</v>
      </c>
      <c r="B1489" t="s">
        <v>5722</v>
      </c>
    </row>
    <row r="1490" spans="1:2">
      <c r="A1490" t="s">
        <v>13520</v>
      </c>
      <c r="B1490" t="s">
        <v>5722</v>
      </c>
    </row>
    <row r="1491" spans="1:2">
      <c r="A1491" t="s">
        <v>13501</v>
      </c>
      <c r="B1491" t="s">
        <v>13504</v>
      </c>
    </row>
    <row r="1492" spans="1:2">
      <c r="A1492" t="s">
        <v>12002</v>
      </c>
      <c r="B1492" t="s">
        <v>12003</v>
      </c>
    </row>
    <row r="1493" spans="1:2">
      <c r="A1493" t="s">
        <v>10314</v>
      </c>
      <c r="B1493" t="s">
        <v>10315</v>
      </c>
    </row>
    <row r="1494" spans="1:2">
      <c r="A1494" t="s">
        <v>8211</v>
      </c>
      <c r="B1494" t="s">
        <v>8214</v>
      </c>
    </row>
    <row r="1495" spans="1:2">
      <c r="A1495" t="s">
        <v>10380</v>
      </c>
      <c r="B1495" t="s">
        <v>10382</v>
      </c>
    </row>
    <row r="1496" spans="1:2">
      <c r="A1496" t="s">
        <v>10370</v>
      </c>
      <c r="B1496" t="s">
        <v>10371</v>
      </c>
    </row>
    <row r="1497" spans="1:2">
      <c r="A1497" t="s">
        <v>9131</v>
      </c>
      <c r="B1497" t="s">
        <v>9132</v>
      </c>
    </row>
    <row r="1498" spans="1:2">
      <c r="A1498" t="s">
        <v>9131</v>
      </c>
      <c r="B1498" t="s">
        <v>9132</v>
      </c>
    </row>
    <row r="1499" spans="1:2">
      <c r="A1499" t="s">
        <v>9905</v>
      </c>
      <c r="B1499" t="s">
        <v>9906</v>
      </c>
    </row>
    <row r="1500" spans="1:2">
      <c r="A1500" t="s">
        <v>8450</v>
      </c>
      <c r="B1500" t="s">
        <v>8451</v>
      </c>
    </row>
    <row r="1501" spans="1:2">
      <c r="A1501" t="s">
        <v>8450</v>
      </c>
      <c r="B1501" t="s">
        <v>8451</v>
      </c>
    </row>
    <row r="1502" spans="1:2">
      <c r="A1502" t="s">
        <v>6022</v>
      </c>
      <c r="B1502" t="s">
        <v>6023</v>
      </c>
    </row>
    <row r="1503" spans="1:2">
      <c r="A1503" t="s">
        <v>8971</v>
      </c>
      <c r="B1503" t="s">
        <v>8972</v>
      </c>
    </row>
    <row r="1504" spans="1:2">
      <c r="A1504" t="s">
        <v>12442</v>
      </c>
      <c r="B1504" t="s">
        <v>12443</v>
      </c>
    </row>
    <row r="1505" spans="1:2">
      <c r="A1505" t="s">
        <v>9929</v>
      </c>
      <c r="B1505" t="s">
        <v>9930</v>
      </c>
    </row>
    <row r="1506" spans="1:2">
      <c r="A1506" t="s">
        <v>5665</v>
      </c>
      <c r="B1506" t="s">
        <v>5667</v>
      </c>
    </row>
    <row r="1507" spans="1:2">
      <c r="A1507" t="s">
        <v>5629</v>
      </c>
      <c r="B1507" t="s">
        <v>5630</v>
      </c>
    </row>
    <row r="1508" spans="1:2">
      <c r="A1508" t="s">
        <v>6843</v>
      </c>
      <c r="B1508" t="s">
        <v>6844</v>
      </c>
    </row>
    <row r="1509" spans="1:2">
      <c r="A1509" t="s">
        <v>7556</v>
      </c>
      <c r="B1509" t="s">
        <v>2702</v>
      </c>
    </row>
    <row r="1510" spans="1:2">
      <c r="A1510" t="s">
        <v>5980</v>
      </c>
      <c r="B1510" t="s">
        <v>5981</v>
      </c>
    </row>
    <row r="1511" spans="1:2">
      <c r="A1511" t="s">
        <v>9873</v>
      </c>
      <c r="B1511" t="s">
        <v>9874</v>
      </c>
    </row>
    <row r="1512" spans="1:2">
      <c r="A1512" t="s">
        <v>5296</v>
      </c>
      <c r="B1512" t="s">
        <v>5297</v>
      </c>
    </row>
    <row r="1513" spans="1:2">
      <c r="A1513" t="s">
        <v>4175</v>
      </c>
      <c r="B1513" t="s">
        <v>4176</v>
      </c>
    </row>
    <row r="1514" spans="1:2">
      <c r="A1514" t="s">
        <v>10249</v>
      </c>
      <c r="B1514" t="s">
        <v>10250</v>
      </c>
    </row>
    <row r="1515" spans="1:2">
      <c r="A1515" t="s">
        <v>8897</v>
      </c>
      <c r="B1515" t="s">
        <v>8898</v>
      </c>
    </row>
    <row r="1516" spans="1:2">
      <c r="A1516" t="s">
        <v>8905</v>
      </c>
      <c r="B1516" t="s">
        <v>8906</v>
      </c>
    </row>
    <row r="1517" spans="1:2">
      <c r="A1517" t="s">
        <v>5320</v>
      </c>
      <c r="B1517" t="s">
        <v>5321</v>
      </c>
    </row>
    <row r="1518" spans="1:2">
      <c r="A1518" t="s">
        <v>5247</v>
      </c>
      <c r="B1518" t="s">
        <v>5248</v>
      </c>
    </row>
    <row r="1519" spans="1:2">
      <c r="A1519" t="s">
        <v>6706</v>
      </c>
      <c r="B1519" t="s">
        <v>6707</v>
      </c>
    </row>
    <row r="1520" spans="1:2">
      <c r="A1520" t="s">
        <v>6641</v>
      </c>
      <c r="B1520" t="s">
        <v>6642</v>
      </c>
    </row>
    <row r="1521" spans="1:2">
      <c r="A1521" t="s">
        <v>5213</v>
      </c>
      <c r="B1521" t="s">
        <v>5214</v>
      </c>
    </row>
    <row r="1522" spans="1:2">
      <c r="A1522" t="s">
        <v>5264</v>
      </c>
      <c r="B1522" t="s">
        <v>5265</v>
      </c>
    </row>
    <row r="1523" spans="1:2">
      <c r="A1523" t="s">
        <v>5173</v>
      </c>
      <c r="B1523" t="s">
        <v>5174</v>
      </c>
    </row>
    <row r="1524" spans="1:2">
      <c r="A1524" t="s">
        <v>12548</v>
      </c>
      <c r="B1524" t="s">
        <v>12549</v>
      </c>
    </row>
    <row r="1525" spans="1:2">
      <c r="A1525" t="s">
        <v>3430</v>
      </c>
      <c r="B1525" t="s">
        <v>3431</v>
      </c>
    </row>
    <row r="1526" spans="1:2">
      <c r="A1526" t="s">
        <v>8416</v>
      </c>
      <c r="B1526" t="s">
        <v>8417</v>
      </c>
    </row>
    <row r="1527" spans="1:2">
      <c r="A1527" t="s">
        <v>7652</v>
      </c>
      <c r="B1527" t="s">
        <v>7653</v>
      </c>
    </row>
    <row r="1528" spans="1:2">
      <c r="A1528" t="s">
        <v>5175</v>
      </c>
      <c r="B1528" t="s">
        <v>14194</v>
      </c>
    </row>
    <row r="1529" spans="1:2">
      <c r="A1529" t="s">
        <v>10202</v>
      </c>
      <c r="B1529" t="s">
        <v>10203</v>
      </c>
    </row>
    <row r="1530" spans="1:2">
      <c r="A1530" t="s">
        <v>7654</v>
      </c>
      <c r="B1530" t="s">
        <v>7655</v>
      </c>
    </row>
    <row r="1531" spans="1:2">
      <c r="A1531" t="s">
        <v>7258</v>
      </c>
      <c r="B1531" t="s">
        <v>7259</v>
      </c>
    </row>
    <row r="1532" spans="1:2">
      <c r="A1532" t="s">
        <v>3326</v>
      </c>
      <c r="B1532" t="s">
        <v>3327</v>
      </c>
    </row>
    <row r="1533" spans="1:2">
      <c r="A1533" t="s">
        <v>9133</v>
      </c>
      <c r="B1533" t="s">
        <v>9134</v>
      </c>
    </row>
    <row r="1534" spans="1:2">
      <c r="A1534" t="s">
        <v>9133</v>
      </c>
      <c r="B1534" t="s">
        <v>9134</v>
      </c>
    </row>
    <row r="1535" spans="1:2">
      <c r="A1535" t="s">
        <v>6288</v>
      </c>
      <c r="B1535" t="s">
        <v>6289</v>
      </c>
    </row>
    <row r="1536" spans="1:2">
      <c r="A1536" t="s">
        <v>10316</v>
      </c>
      <c r="B1536" t="s">
        <v>10317</v>
      </c>
    </row>
    <row r="1537" spans="1:2">
      <c r="A1537" t="s">
        <v>6098</v>
      </c>
      <c r="B1537" t="s">
        <v>6099</v>
      </c>
    </row>
    <row r="1538" spans="1:2">
      <c r="A1538" t="s">
        <v>6096</v>
      </c>
      <c r="B1538" t="s">
        <v>6097</v>
      </c>
    </row>
    <row r="1539" spans="1:2">
      <c r="A1539" t="s">
        <v>11299</v>
      </c>
      <c r="B1539" t="s">
        <v>11300</v>
      </c>
    </row>
    <row r="1540" spans="1:2">
      <c r="A1540" t="s">
        <v>8537</v>
      </c>
      <c r="B1540" t="s">
        <v>8538</v>
      </c>
    </row>
    <row r="1541" spans="1:2">
      <c r="A1541" t="s">
        <v>7298</v>
      </c>
      <c r="B1541" t="s">
        <v>7299</v>
      </c>
    </row>
    <row r="1542" spans="1:2">
      <c r="A1542" t="s">
        <v>12115</v>
      </c>
      <c r="B1542" t="s">
        <v>12116</v>
      </c>
    </row>
    <row r="1543" spans="1:2">
      <c r="A1543" t="s">
        <v>12117</v>
      </c>
      <c r="B1543" t="s">
        <v>12118</v>
      </c>
    </row>
    <row r="1544" spans="1:2">
      <c r="A1544" t="s">
        <v>5177</v>
      </c>
      <c r="B1544" t="s">
        <v>5178</v>
      </c>
    </row>
    <row r="1545" spans="1:2">
      <c r="A1545" t="s">
        <v>3545</v>
      </c>
      <c r="B1545" t="s">
        <v>3546</v>
      </c>
    </row>
    <row r="1546" spans="1:2">
      <c r="A1546" t="s">
        <v>9893</v>
      </c>
      <c r="B1546" t="s">
        <v>9894</v>
      </c>
    </row>
    <row r="1547" spans="1:2">
      <c r="A1547" t="s">
        <v>4454</v>
      </c>
      <c r="B1547" t="s">
        <v>4455</v>
      </c>
    </row>
    <row r="1548" spans="1:2">
      <c r="A1548" t="s">
        <v>6835</v>
      </c>
      <c r="B1548" t="s">
        <v>6836</v>
      </c>
    </row>
    <row r="1549" spans="1:2">
      <c r="A1549" t="s">
        <v>3472</v>
      </c>
      <c r="B1549" t="s">
        <v>3473</v>
      </c>
    </row>
    <row r="1550" spans="1:2">
      <c r="A1550" t="s">
        <v>8495</v>
      </c>
      <c r="B1550" t="s">
        <v>8496</v>
      </c>
    </row>
    <row r="1551" spans="1:2">
      <c r="A1551" t="s">
        <v>12313</v>
      </c>
      <c r="B1551" t="s">
        <v>12314</v>
      </c>
    </row>
    <row r="1552" spans="1:2">
      <c r="A1552" t="s">
        <v>12313</v>
      </c>
      <c r="B1552" t="s">
        <v>12314</v>
      </c>
    </row>
    <row r="1553" spans="1:2">
      <c r="A1553" t="s">
        <v>9833</v>
      </c>
      <c r="B1553" t="s">
        <v>9834</v>
      </c>
    </row>
    <row r="1554" spans="1:2">
      <c r="A1554" t="s">
        <v>8891</v>
      </c>
      <c r="B1554" t="s">
        <v>8892</v>
      </c>
    </row>
    <row r="1555" spans="1:2">
      <c r="A1555" t="s">
        <v>12508</v>
      </c>
      <c r="B1555" t="s">
        <v>12509</v>
      </c>
    </row>
    <row r="1556" spans="1:2">
      <c r="A1556" t="s">
        <v>12444</v>
      </c>
      <c r="B1556" t="s">
        <v>12445</v>
      </c>
    </row>
    <row r="1557" spans="1:2">
      <c r="A1557" t="s">
        <v>8909</v>
      </c>
      <c r="B1557" t="s">
        <v>8910</v>
      </c>
    </row>
    <row r="1558" spans="1:2">
      <c r="A1558" t="s">
        <v>3324</v>
      </c>
      <c r="B1558" t="s">
        <v>3325</v>
      </c>
    </row>
    <row r="1559" spans="1:2">
      <c r="A1559" t="s">
        <v>8453</v>
      </c>
      <c r="B1559" t="s">
        <v>8454</v>
      </c>
    </row>
    <row r="1560" spans="1:2">
      <c r="A1560" t="s">
        <v>8104</v>
      </c>
      <c r="B1560" t="s">
        <v>8105</v>
      </c>
    </row>
    <row r="1561" spans="1:2">
      <c r="A1561" t="s">
        <v>8453</v>
      </c>
      <c r="B1561" t="s">
        <v>8455</v>
      </c>
    </row>
    <row r="1562" spans="1:2">
      <c r="A1562" t="s">
        <v>8453</v>
      </c>
      <c r="B1562" t="s">
        <v>8456</v>
      </c>
    </row>
    <row r="1563" spans="1:2">
      <c r="A1563" t="s">
        <v>6614</v>
      </c>
      <c r="B1563" t="s">
        <v>6615</v>
      </c>
    </row>
    <row r="1564" spans="1:2">
      <c r="A1564" t="s">
        <v>7193</v>
      </c>
      <c r="B1564" t="s">
        <v>7194</v>
      </c>
    </row>
    <row r="1565" spans="1:2">
      <c r="A1565" t="s">
        <v>12550</v>
      </c>
      <c r="B1565" t="s">
        <v>12551</v>
      </c>
    </row>
    <row r="1566" spans="1:2">
      <c r="A1566" t="s">
        <v>5340</v>
      </c>
      <c r="B1566" t="s">
        <v>5341</v>
      </c>
    </row>
    <row r="1567" spans="1:2">
      <c r="A1567" t="s">
        <v>5159</v>
      </c>
      <c r="B1567" t="s">
        <v>5160</v>
      </c>
    </row>
    <row r="1568" spans="1:2">
      <c r="A1568" t="s">
        <v>4203</v>
      </c>
      <c r="B1568" t="s">
        <v>4204</v>
      </c>
    </row>
    <row r="1569" spans="1:2">
      <c r="A1569" t="s">
        <v>8779</v>
      </c>
      <c r="B1569" t="s">
        <v>8780</v>
      </c>
    </row>
    <row r="1570" spans="1:2">
      <c r="A1570" t="s">
        <v>6683</v>
      </c>
      <c r="B1570" t="s">
        <v>6684</v>
      </c>
    </row>
    <row r="1571" spans="1:2">
      <c r="A1571" t="s">
        <v>6254</v>
      </c>
      <c r="B1571" t="s">
        <v>6255</v>
      </c>
    </row>
    <row r="1572" spans="1:2">
      <c r="A1572" t="s">
        <v>5756</v>
      </c>
      <c r="B1572" t="s">
        <v>5757</v>
      </c>
    </row>
    <row r="1573" spans="1:2">
      <c r="A1573" t="s">
        <v>3992</v>
      </c>
      <c r="B1573" t="s">
        <v>3993</v>
      </c>
    </row>
    <row r="1574" spans="1:2">
      <c r="A1574" t="s">
        <v>4663</v>
      </c>
      <c r="B1574" t="s">
        <v>3993</v>
      </c>
    </row>
    <row r="1575" spans="1:2">
      <c r="A1575" t="s">
        <v>11214</v>
      </c>
      <c r="B1575" t="s">
        <v>3993</v>
      </c>
    </row>
    <row r="1576" spans="1:2">
      <c r="A1576" t="s">
        <v>9960</v>
      </c>
      <c r="B1576" t="s">
        <v>9961</v>
      </c>
    </row>
    <row r="1577" spans="1:2">
      <c r="A1577" t="s">
        <v>5938</v>
      </c>
      <c r="B1577" t="s">
        <v>5939</v>
      </c>
    </row>
    <row r="1578" spans="1:2">
      <c r="A1578" t="s">
        <v>5668</v>
      </c>
      <c r="B1578" t="s">
        <v>5670</v>
      </c>
    </row>
    <row r="1579" spans="1:2">
      <c r="A1579" t="s">
        <v>5677</v>
      </c>
      <c r="B1579" t="s">
        <v>5679</v>
      </c>
    </row>
    <row r="1580" spans="1:2">
      <c r="A1580" t="s">
        <v>5650</v>
      </c>
      <c r="B1580" t="s">
        <v>5651</v>
      </c>
    </row>
    <row r="1581" spans="1:2">
      <c r="A1581" t="s">
        <v>12408</v>
      </c>
      <c r="B1581" t="s">
        <v>12409</v>
      </c>
    </row>
    <row r="1582" spans="1:2">
      <c r="A1582" t="s">
        <v>12408</v>
      </c>
      <c r="B1582" t="s">
        <v>12409</v>
      </c>
    </row>
    <row r="1583" spans="1:2">
      <c r="A1583" t="s">
        <v>5835</v>
      </c>
      <c r="B1583" t="s">
        <v>5836</v>
      </c>
    </row>
    <row r="1584" spans="1:2">
      <c r="A1584" t="s">
        <v>5739</v>
      </c>
      <c r="B1584" t="s">
        <v>5740</v>
      </c>
    </row>
    <row r="1585" spans="1:2">
      <c r="A1585" t="s">
        <v>5578</v>
      </c>
      <c r="B1585" t="s">
        <v>5579</v>
      </c>
    </row>
    <row r="1586" spans="1:2">
      <c r="A1586" t="s">
        <v>10729</v>
      </c>
      <c r="B1586" t="s">
        <v>10730</v>
      </c>
    </row>
    <row r="1587" spans="1:2">
      <c r="A1587" t="s">
        <v>11024</v>
      </c>
      <c r="B1587" t="s">
        <v>11026</v>
      </c>
    </row>
    <row r="1588" spans="1:2">
      <c r="A1588" t="s">
        <v>10095</v>
      </c>
      <c r="B1588" t="s">
        <v>10096</v>
      </c>
    </row>
    <row r="1589" spans="1:2">
      <c r="A1589" t="s">
        <v>10095</v>
      </c>
      <c r="B1589" t="s">
        <v>10096</v>
      </c>
    </row>
    <row r="1590" spans="1:2">
      <c r="A1590" t="s">
        <v>5524</v>
      </c>
      <c r="B1590" t="s">
        <v>5525</v>
      </c>
    </row>
    <row r="1591" spans="1:2">
      <c r="A1591" t="s">
        <v>4660</v>
      </c>
      <c r="B1591" t="s">
        <v>4661</v>
      </c>
    </row>
    <row r="1592" spans="1:2">
      <c r="A1592" t="s">
        <v>4269</v>
      </c>
      <c r="B1592" t="s">
        <v>4270</v>
      </c>
    </row>
    <row r="1593" spans="1:2">
      <c r="A1593" t="s">
        <v>9625</v>
      </c>
      <c r="B1593" t="s">
        <v>9626</v>
      </c>
    </row>
    <row r="1594" spans="1:2">
      <c r="A1594" t="s">
        <v>9588</v>
      </c>
      <c r="B1594" t="s">
        <v>9589</v>
      </c>
    </row>
    <row r="1595" spans="1:2">
      <c r="A1595" t="s">
        <v>13381</v>
      </c>
      <c r="B1595" t="s">
        <v>13382</v>
      </c>
    </row>
    <row r="1596" spans="1:2">
      <c r="A1596" t="s">
        <v>13381</v>
      </c>
      <c r="B1596" t="s">
        <v>13382</v>
      </c>
    </row>
    <row r="1597" spans="1:2">
      <c r="A1597" t="s">
        <v>11902</v>
      </c>
      <c r="B1597" t="s">
        <v>11903</v>
      </c>
    </row>
    <row r="1598" spans="1:2">
      <c r="A1598" t="s">
        <v>8801</v>
      </c>
      <c r="B1598" t="s">
        <v>8802</v>
      </c>
    </row>
    <row r="1599" spans="1:2">
      <c r="A1599" t="s">
        <v>13192</v>
      </c>
      <c r="B1599" t="s">
        <v>13193</v>
      </c>
    </row>
    <row r="1600" spans="1:2">
      <c r="A1600" t="s">
        <v>8955</v>
      </c>
      <c r="B1600" t="s">
        <v>8956</v>
      </c>
    </row>
    <row r="1601" spans="1:2">
      <c r="A1601" t="s">
        <v>5966</v>
      </c>
      <c r="B1601" t="s">
        <v>5967</v>
      </c>
    </row>
    <row r="1602" spans="1:2">
      <c r="A1602" t="s">
        <v>4660</v>
      </c>
      <c r="B1602" t="s">
        <v>4662</v>
      </c>
    </row>
    <row r="1603" spans="1:2">
      <c r="A1603" t="s">
        <v>10055</v>
      </c>
      <c r="B1603" t="s">
        <v>10056</v>
      </c>
    </row>
    <row r="1604" spans="1:2">
      <c r="A1604" t="s">
        <v>3370</v>
      </c>
      <c r="B1604" t="s">
        <v>3371</v>
      </c>
    </row>
    <row r="1605" spans="1:2">
      <c r="A1605" t="s">
        <v>3370</v>
      </c>
      <c r="B1605" t="s">
        <v>3371</v>
      </c>
    </row>
    <row r="1606" spans="1:2">
      <c r="A1606" t="s">
        <v>6511</v>
      </c>
      <c r="B1606" t="s">
        <v>6512</v>
      </c>
    </row>
    <row r="1607" spans="1:2">
      <c r="A1607" t="s">
        <v>6513</v>
      </c>
      <c r="B1607" t="s">
        <v>6512</v>
      </c>
    </row>
    <row r="1608" spans="1:2">
      <c r="A1608" t="s">
        <v>13154</v>
      </c>
      <c r="B1608" t="s">
        <v>13155</v>
      </c>
    </row>
    <row r="1609" spans="1:2">
      <c r="A1609" t="s">
        <v>3804</v>
      </c>
      <c r="B1609" t="s">
        <v>3805</v>
      </c>
    </row>
    <row r="1610" spans="1:2">
      <c r="A1610" t="s">
        <v>10735</v>
      </c>
      <c r="B1610" t="s">
        <v>10736</v>
      </c>
    </row>
    <row r="1611" spans="1:2">
      <c r="A1611" t="s">
        <v>7165</v>
      </c>
      <c r="B1611" t="s">
        <v>7166</v>
      </c>
    </row>
    <row r="1612" spans="1:2">
      <c r="A1612" t="s">
        <v>3358</v>
      </c>
      <c r="B1612" t="s">
        <v>3359</v>
      </c>
    </row>
    <row r="1613" spans="1:2">
      <c r="A1613" t="s">
        <v>3358</v>
      </c>
      <c r="B1613" t="s">
        <v>3359</v>
      </c>
    </row>
    <row r="1614" spans="1:2">
      <c r="A1614" t="s">
        <v>11918</v>
      </c>
      <c r="B1614" t="s">
        <v>11919</v>
      </c>
    </row>
    <row r="1615" spans="1:2">
      <c r="A1615" t="s">
        <v>3745</v>
      </c>
      <c r="B1615" t="s">
        <v>3746</v>
      </c>
    </row>
    <row r="1616" spans="1:2">
      <c r="A1616" t="s">
        <v>3745</v>
      </c>
      <c r="B1616" t="s">
        <v>3746</v>
      </c>
    </row>
    <row r="1617" spans="1:2">
      <c r="A1617" t="s">
        <v>3745</v>
      </c>
      <c r="B1617" t="s">
        <v>3746</v>
      </c>
    </row>
    <row r="1618" spans="1:2">
      <c r="A1618" t="s">
        <v>10610</v>
      </c>
      <c r="B1618" t="s">
        <v>10611</v>
      </c>
    </row>
    <row r="1619" spans="1:2">
      <c r="A1619" t="s">
        <v>6821</v>
      </c>
      <c r="B1619" t="s">
        <v>6822</v>
      </c>
    </row>
    <row r="1620" spans="1:2">
      <c r="A1620" t="s">
        <v>9600</v>
      </c>
      <c r="B1620" t="s">
        <v>9602</v>
      </c>
    </row>
    <row r="1621" spans="1:2">
      <c r="A1621" t="s">
        <v>3774</v>
      </c>
      <c r="B1621" t="s">
        <v>3775</v>
      </c>
    </row>
    <row r="1622" spans="1:2">
      <c r="A1622" t="s">
        <v>6086</v>
      </c>
      <c r="B1622" t="s">
        <v>6087</v>
      </c>
    </row>
    <row r="1623" spans="1:2">
      <c r="A1623" t="s">
        <v>7457</v>
      </c>
      <c r="B1623" t="s">
        <v>7458</v>
      </c>
    </row>
    <row r="1624" spans="1:2">
      <c r="A1624" t="s">
        <v>7262</v>
      </c>
      <c r="B1624" t="s">
        <v>7263</v>
      </c>
    </row>
    <row r="1625" spans="1:2">
      <c r="A1625" t="s">
        <v>8761</v>
      </c>
      <c r="B1625" t="s">
        <v>8762</v>
      </c>
    </row>
    <row r="1626" spans="1:2">
      <c r="A1626" t="s">
        <v>8769</v>
      </c>
      <c r="B1626" t="s">
        <v>8770</v>
      </c>
    </row>
    <row r="1627" spans="1:2">
      <c r="A1627" t="s">
        <v>9467</v>
      </c>
      <c r="B1627" t="s">
        <v>9468</v>
      </c>
    </row>
    <row r="1628" spans="1:2">
      <c r="A1628" t="s">
        <v>9467</v>
      </c>
      <c r="B1628" t="s">
        <v>9468</v>
      </c>
    </row>
    <row r="1629" spans="1:2">
      <c r="A1629" t="s">
        <v>9077</v>
      </c>
      <c r="B1629" t="s">
        <v>9078</v>
      </c>
    </row>
    <row r="1630" spans="1:2">
      <c r="A1630" t="s">
        <v>3442</v>
      </c>
      <c r="B1630" t="s">
        <v>3443</v>
      </c>
    </row>
    <row r="1631" spans="1:2">
      <c r="A1631" t="s">
        <v>5992</v>
      </c>
      <c r="B1631" t="s">
        <v>5993</v>
      </c>
    </row>
    <row r="1632" spans="1:2">
      <c r="A1632" t="s">
        <v>8863</v>
      </c>
      <c r="B1632" t="s">
        <v>8864</v>
      </c>
    </row>
    <row r="1633" spans="1:2">
      <c r="A1633" t="s">
        <v>5887</v>
      </c>
      <c r="B1633" t="s">
        <v>5888</v>
      </c>
    </row>
    <row r="1634" spans="1:2">
      <c r="A1634" t="s">
        <v>10013</v>
      </c>
      <c r="B1634" t="s">
        <v>10015</v>
      </c>
    </row>
    <row r="1635" spans="1:2">
      <c r="A1635" t="s">
        <v>10013</v>
      </c>
      <c r="B1635" t="s">
        <v>10015</v>
      </c>
    </row>
    <row r="1636" spans="1:2">
      <c r="A1636" t="s">
        <v>10013</v>
      </c>
      <c r="B1636" t="s">
        <v>10014</v>
      </c>
    </row>
    <row r="1637" spans="1:2">
      <c r="A1637" t="s">
        <v>11908</v>
      </c>
      <c r="B1637" t="s">
        <v>11909</v>
      </c>
    </row>
    <row r="1638" spans="1:2">
      <c r="A1638" t="s">
        <v>7404</v>
      </c>
      <c r="B1638" t="s">
        <v>7405</v>
      </c>
    </row>
    <row r="1639" spans="1:2">
      <c r="A1639" t="s">
        <v>9570</v>
      </c>
      <c r="B1639" t="s">
        <v>9571</v>
      </c>
    </row>
    <row r="1640" spans="1:2">
      <c r="A1640" t="s">
        <v>9986</v>
      </c>
      <c r="B1640" t="s">
        <v>9987</v>
      </c>
    </row>
    <row r="1641" spans="1:2">
      <c r="A1641" t="s">
        <v>6040</v>
      </c>
      <c r="B1641" t="s">
        <v>6041</v>
      </c>
    </row>
    <row r="1642" spans="1:2">
      <c r="A1642" t="s">
        <v>13127</v>
      </c>
      <c r="B1642" t="s">
        <v>13128</v>
      </c>
    </row>
    <row r="1643" spans="1:2">
      <c r="A1643" t="s">
        <v>8959</v>
      </c>
      <c r="B1643" t="s">
        <v>8960</v>
      </c>
    </row>
    <row r="1644" spans="1:2">
      <c r="A1644" t="s">
        <v>9497</v>
      </c>
      <c r="B1644" t="s">
        <v>9498</v>
      </c>
    </row>
    <row r="1645" spans="1:2">
      <c r="A1645" t="s">
        <v>9497</v>
      </c>
      <c r="B1645" t="s">
        <v>9498</v>
      </c>
    </row>
    <row r="1646" spans="1:2">
      <c r="A1646" t="s">
        <v>13110</v>
      </c>
      <c r="B1646" t="s">
        <v>1982</v>
      </c>
    </row>
    <row r="1647" spans="1:2">
      <c r="A1647" t="s">
        <v>13126</v>
      </c>
      <c r="B1647" t="s">
        <v>1982</v>
      </c>
    </row>
    <row r="1648" spans="1:2">
      <c r="A1648" t="s">
        <v>7415</v>
      </c>
      <c r="B1648" t="s">
        <v>7416</v>
      </c>
    </row>
    <row r="1649" spans="1:2">
      <c r="A1649" t="s">
        <v>9513</v>
      </c>
      <c r="B1649" t="s">
        <v>9514</v>
      </c>
    </row>
    <row r="1650" spans="1:2">
      <c r="A1650" t="s">
        <v>9513</v>
      </c>
      <c r="B1650" t="s">
        <v>9514</v>
      </c>
    </row>
    <row r="1651" spans="1:2">
      <c r="A1651" t="s">
        <v>8945</v>
      </c>
      <c r="B1651" t="s">
        <v>8946</v>
      </c>
    </row>
    <row r="1652" spans="1:2">
      <c r="A1652" t="s">
        <v>6527</v>
      </c>
      <c r="B1652" t="s">
        <v>6528</v>
      </c>
    </row>
    <row r="1653" spans="1:2">
      <c r="A1653" t="s">
        <v>13480</v>
      </c>
      <c r="B1653" t="s">
        <v>13484</v>
      </c>
    </row>
    <row r="1654" spans="1:2">
      <c r="A1654" t="s">
        <v>7260</v>
      </c>
      <c r="B1654" t="s">
        <v>7261</v>
      </c>
    </row>
    <row r="1655" spans="1:2">
      <c r="A1655" t="s">
        <v>3523</v>
      </c>
      <c r="B1655" t="s">
        <v>3524</v>
      </c>
    </row>
    <row r="1656" spans="1:2">
      <c r="A1656" t="s">
        <v>6712</v>
      </c>
      <c r="B1656" t="s">
        <v>6713</v>
      </c>
    </row>
    <row r="1657" spans="1:2">
      <c r="A1657" t="s">
        <v>4365</v>
      </c>
      <c r="B1657" t="s">
        <v>4366</v>
      </c>
    </row>
    <row r="1658" spans="1:2">
      <c r="A1658" t="s">
        <v>13480</v>
      </c>
      <c r="B1658" t="s">
        <v>13485</v>
      </c>
    </row>
    <row r="1659" spans="1:2">
      <c r="A1659" t="s">
        <v>13480</v>
      </c>
      <c r="B1659" t="s">
        <v>13485</v>
      </c>
    </row>
    <row r="1660" spans="1:2">
      <c r="A1660" t="s">
        <v>4544</v>
      </c>
      <c r="B1660" t="s">
        <v>4545</v>
      </c>
    </row>
    <row r="1661" spans="1:2">
      <c r="A1661" t="s">
        <v>13480</v>
      </c>
      <c r="B1661" t="s">
        <v>13486</v>
      </c>
    </row>
    <row r="1662" spans="1:2">
      <c r="A1662" t="s">
        <v>13480</v>
      </c>
      <c r="B1662" t="s">
        <v>13486</v>
      </c>
    </row>
    <row r="1663" spans="1:2">
      <c r="A1663" t="s">
        <v>13480</v>
      </c>
      <c r="B1663" t="s">
        <v>13482</v>
      </c>
    </row>
    <row r="1664" spans="1:2">
      <c r="A1664" t="s">
        <v>6507</v>
      </c>
      <c r="B1664" t="s">
        <v>6508</v>
      </c>
    </row>
    <row r="1665" spans="1:2">
      <c r="A1665" t="s">
        <v>4544</v>
      </c>
      <c r="B1665" t="s">
        <v>4546</v>
      </c>
    </row>
    <row r="1666" spans="1:2">
      <c r="A1666" t="s">
        <v>7360</v>
      </c>
      <c r="B1666" t="s">
        <v>7361</v>
      </c>
    </row>
    <row r="1667" spans="1:2">
      <c r="A1667" t="s">
        <v>7380</v>
      </c>
      <c r="B1667" t="s">
        <v>7381</v>
      </c>
    </row>
    <row r="1668" spans="1:2">
      <c r="A1668" t="s">
        <v>4890</v>
      </c>
      <c r="B1668" t="s">
        <v>4891</v>
      </c>
    </row>
    <row r="1669" spans="1:2">
      <c r="A1669" t="s">
        <v>9988</v>
      </c>
      <c r="B1669" t="s">
        <v>9989</v>
      </c>
    </row>
    <row r="1670" spans="1:2">
      <c r="A1670" t="s">
        <v>4710</v>
      </c>
      <c r="B1670" t="s">
        <v>1972</v>
      </c>
    </row>
    <row r="1671" spans="1:2">
      <c r="A1671" t="s">
        <v>7626</v>
      </c>
      <c r="B1671" t="s">
        <v>7627</v>
      </c>
    </row>
    <row r="1672" spans="1:2">
      <c r="A1672" t="s">
        <v>7557</v>
      </c>
      <c r="B1672" t="s">
        <v>2018</v>
      </c>
    </row>
    <row r="1673" spans="1:2">
      <c r="A1673" t="s">
        <v>7621</v>
      </c>
      <c r="B1673" t="s">
        <v>1816</v>
      </c>
    </row>
    <row r="1674" spans="1:2">
      <c r="A1674" t="s">
        <v>13480</v>
      </c>
      <c r="B1674" t="s">
        <v>13481</v>
      </c>
    </row>
    <row r="1675" spans="1:2">
      <c r="A1675" t="s">
        <v>12610</v>
      </c>
      <c r="B1675" t="s">
        <v>12611</v>
      </c>
    </row>
    <row r="1676" spans="1:2">
      <c r="A1676" t="s">
        <v>13480</v>
      </c>
      <c r="B1676" t="s">
        <v>13483</v>
      </c>
    </row>
    <row r="1677" spans="1:2">
      <c r="A1677" t="s">
        <v>9614</v>
      </c>
      <c r="B1677" t="s">
        <v>9616</v>
      </c>
    </row>
    <row r="1678" spans="1:2">
      <c r="A1678" t="s">
        <v>3611</v>
      </c>
      <c r="B1678" t="s">
        <v>3612</v>
      </c>
    </row>
    <row r="1679" spans="1:2">
      <c r="A1679" t="s">
        <v>9577</v>
      </c>
      <c r="B1679" t="s">
        <v>9579</v>
      </c>
    </row>
    <row r="1680" spans="1:2">
      <c r="A1680" t="s">
        <v>9580</v>
      </c>
      <c r="B1680" t="s">
        <v>9582</v>
      </c>
    </row>
    <row r="1681" spans="1:2">
      <c r="A1681" t="s">
        <v>12398</v>
      </c>
      <c r="B1681" t="s">
        <v>12399</v>
      </c>
    </row>
    <row r="1682" spans="1:2">
      <c r="A1682" t="s">
        <v>4367</v>
      </c>
      <c r="B1682" t="s">
        <v>4368</v>
      </c>
    </row>
    <row r="1683" spans="1:2">
      <c r="A1683" t="s">
        <v>4065</v>
      </c>
      <c r="B1683" t="s">
        <v>4066</v>
      </c>
    </row>
    <row r="1684" spans="1:2">
      <c r="A1684" t="s">
        <v>6655</v>
      </c>
      <c r="B1684" t="s">
        <v>6656</v>
      </c>
    </row>
    <row r="1685" spans="1:2">
      <c r="A1685" t="s">
        <v>12378</v>
      </c>
      <c r="B1685" t="s">
        <v>12379</v>
      </c>
    </row>
    <row r="1686" spans="1:2">
      <c r="A1686" t="s">
        <v>13383</v>
      </c>
      <c r="B1686" t="s">
        <v>13384</v>
      </c>
    </row>
    <row r="1687" spans="1:2">
      <c r="A1687" t="s">
        <v>13383</v>
      </c>
      <c r="B1687" t="s">
        <v>13384</v>
      </c>
    </row>
    <row r="1688" spans="1:2">
      <c r="A1688" t="s">
        <v>13389</v>
      </c>
      <c r="B1688" t="s">
        <v>13390</v>
      </c>
    </row>
    <row r="1689" spans="1:2">
      <c r="A1689" t="s">
        <v>13389</v>
      </c>
      <c r="B1689" t="s">
        <v>13390</v>
      </c>
    </row>
    <row r="1690" spans="1:2">
      <c r="A1690" t="s">
        <v>8997</v>
      </c>
      <c r="B1690" t="s">
        <v>8998</v>
      </c>
    </row>
    <row r="1691" spans="1:2">
      <c r="A1691" t="s">
        <v>3884</v>
      </c>
      <c r="B1691" t="s">
        <v>3885</v>
      </c>
    </row>
    <row r="1692" spans="1:2">
      <c r="A1692" t="s">
        <v>6955</v>
      </c>
      <c r="B1692" t="s">
        <v>6957</v>
      </c>
    </row>
    <row r="1693" spans="1:2">
      <c r="A1693" t="s">
        <v>5336</v>
      </c>
      <c r="B1693" t="s">
        <v>5337</v>
      </c>
    </row>
    <row r="1694" spans="1:2">
      <c r="A1694" t="s">
        <v>10822</v>
      </c>
      <c r="B1694" t="s">
        <v>10823</v>
      </c>
    </row>
    <row r="1695" spans="1:2">
      <c r="A1695" t="s">
        <v>11955</v>
      </c>
      <c r="B1695" t="s">
        <v>11956</v>
      </c>
    </row>
    <row r="1696" spans="1:2">
      <c r="A1696" t="s">
        <v>5475</v>
      </c>
      <c r="B1696" t="s">
        <v>5476</v>
      </c>
    </row>
    <row r="1697" spans="1:2">
      <c r="A1697" t="s">
        <v>8142</v>
      </c>
      <c r="B1697" t="s">
        <v>8144</v>
      </c>
    </row>
    <row r="1698" spans="1:2">
      <c r="A1698" t="s">
        <v>8142</v>
      </c>
      <c r="B1698" t="s">
        <v>8145</v>
      </c>
    </row>
    <row r="1699" spans="1:2">
      <c r="A1699" t="s">
        <v>6955</v>
      </c>
      <c r="B1699" t="s">
        <v>6956</v>
      </c>
    </row>
    <row r="1700" spans="1:2">
      <c r="A1700" t="s">
        <v>5599</v>
      </c>
      <c r="B1700" t="s">
        <v>5600</v>
      </c>
    </row>
    <row r="1701" spans="1:2">
      <c r="A1701" t="s">
        <v>5599</v>
      </c>
      <c r="B1701" t="s">
        <v>5601</v>
      </c>
    </row>
    <row r="1702" spans="1:2">
      <c r="A1702" t="s">
        <v>8150</v>
      </c>
      <c r="B1702" t="s">
        <v>8152</v>
      </c>
    </row>
    <row r="1703" spans="1:2">
      <c r="A1703" t="s">
        <v>8150</v>
      </c>
      <c r="B1703" t="s">
        <v>8152</v>
      </c>
    </row>
    <row r="1704" spans="1:2">
      <c r="A1704" t="s">
        <v>8096</v>
      </c>
      <c r="B1704" t="s">
        <v>8097</v>
      </c>
    </row>
    <row r="1705" spans="1:2">
      <c r="A1705" t="s">
        <v>10073</v>
      </c>
      <c r="B1705" t="s">
        <v>10074</v>
      </c>
    </row>
    <row r="1706" spans="1:2">
      <c r="A1706" t="s">
        <v>7933</v>
      </c>
      <c r="B1706" t="s">
        <v>14239</v>
      </c>
    </row>
    <row r="1707" spans="1:2">
      <c r="A1707" t="s">
        <v>4675</v>
      </c>
      <c r="B1707" t="s">
        <v>1847</v>
      </c>
    </row>
    <row r="1708" spans="1:2">
      <c r="A1708" t="s">
        <v>4013</v>
      </c>
      <c r="B1708" t="s">
        <v>4014</v>
      </c>
    </row>
    <row r="1709" spans="1:2">
      <c r="A1709" t="s">
        <v>9294</v>
      </c>
      <c r="B1709" t="s">
        <v>9295</v>
      </c>
    </row>
    <row r="1710" spans="1:2">
      <c r="A1710" t="s">
        <v>6505</v>
      </c>
      <c r="B1710" t="s">
        <v>6506</v>
      </c>
    </row>
    <row r="1711" spans="1:2">
      <c r="A1711" t="s">
        <v>5900</v>
      </c>
      <c r="B1711" t="s">
        <v>5901</v>
      </c>
    </row>
    <row r="1712" spans="1:2">
      <c r="A1712" t="s">
        <v>7656</v>
      </c>
      <c r="B1712" t="s">
        <v>7657</v>
      </c>
    </row>
    <row r="1713" spans="1:2">
      <c r="A1713" t="s">
        <v>8601</v>
      </c>
      <c r="B1713" t="s">
        <v>8602</v>
      </c>
    </row>
    <row r="1714" spans="1:2">
      <c r="A1714" t="s">
        <v>4335</v>
      </c>
      <c r="B1714" t="s">
        <v>4336</v>
      </c>
    </row>
    <row r="1715" spans="1:2">
      <c r="A1715" t="s">
        <v>5449</v>
      </c>
      <c r="B1715" t="s">
        <v>5450</v>
      </c>
    </row>
    <row r="1716" spans="1:2">
      <c r="A1716" t="s">
        <v>6290</v>
      </c>
      <c r="B1716" t="s">
        <v>6291</v>
      </c>
    </row>
    <row r="1717" spans="1:2">
      <c r="A1717" t="s">
        <v>13453</v>
      </c>
      <c r="B1717" t="s">
        <v>1919</v>
      </c>
    </row>
    <row r="1718" spans="1:2">
      <c r="A1718" t="s">
        <v>13453</v>
      </c>
      <c r="B1718" t="s">
        <v>1919</v>
      </c>
    </row>
    <row r="1719" spans="1:2">
      <c r="A1719" t="s">
        <v>13453</v>
      </c>
      <c r="B1719" t="s">
        <v>1919</v>
      </c>
    </row>
    <row r="1720" spans="1:2">
      <c r="A1720" t="s">
        <v>13453</v>
      </c>
      <c r="B1720" t="s">
        <v>1919</v>
      </c>
    </row>
    <row r="1721" spans="1:2">
      <c r="A1721" t="s">
        <v>13453</v>
      </c>
      <c r="B1721" t="s">
        <v>1919</v>
      </c>
    </row>
    <row r="1722" spans="1:2">
      <c r="A1722" t="s">
        <v>13453</v>
      </c>
      <c r="B1722" t="s">
        <v>1919</v>
      </c>
    </row>
    <row r="1723" spans="1:2">
      <c r="A1723" t="s">
        <v>13453</v>
      </c>
      <c r="B1723" t="s">
        <v>1919</v>
      </c>
    </row>
    <row r="1724" spans="1:2">
      <c r="A1724" t="s">
        <v>13453</v>
      </c>
      <c r="B1724" t="s">
        <v>1919</v>
      </c>
    </row>
    <row r="1725" spans="1:2">
      <c r="A1725" t="s">
        <v>11398</v>
      </c>
      <c r="B1725" t="s">
        <v>11399</v>
      </c>
    </row>
    <row r="1726" spans="1:2">
      <c r="A1726" t="s">
        <v>9823</v>
      </c>
      <c r="B1726" t="s">
        <v>9824</v>
      </c>
    </row>
    <row r="1727" spans="1:2">
      <c r="A1727" t="s">
        <v>10679</v>
      </c>
      <c r="B1727" t="s">
        <v>9824</v>
      </c>
    </row>
    <row r="1728" spans="1:2">
      <c r="A1728" t="s">
        <v>12446</v>
      </c>
      <c r="B1728" t="s">
        <v>12447</v>
      </c>
    </row>
    <row r="1729" spans="1:2">
      <c r="A1729" t="s">
        <v>4878</v>
      </c>
      <c r="B1729" t="s">
        <v>4879</v>
      </c>
    </row>
    <row r="1730" spans="1:2">
      <c r="A1730" t="s">
        <v>3810</v>
      </c>
      <c r="B1730" t="s">
        <v>3811</v>
      </c>
    </row>
    <row r="1731" spans="1:2">
      <c r="A1731" t="s">
        <v>13457</v>
      </c>
      <c r="B1731" t="s">
        <v>13465</v>
      </c>
    </row>
    <row r="1732" spans="1:2">
      <c r="A1732" t="s">
        <v>8271</v>
      </c>
      <c r="B1732" t="s">
        <v>8272</v>
      </c>
    </row>
    <row r="1733" spans="1:2">
      <c r="A1733" t="s">
        <v>11353</v>
      </c>
      <c r="B1733" t="s">
        <v>11354</v>
      </c>
    </row>
    <row r="1734" spans="1:2">
      <c r="A1734" t="s">
        <v>3613</v>
      </c>
      <c r="B1734" t="s">
        <v>3614</v>
      </c>
    </row>
    <row r="1735" spans="1:2">
      <c r="A1735" t="s">
        <v>11965</v>
      </c>
      <c r="B1735" t="s">
        <v>11966</v>
      </c>
    </row>
    <row r="1736" spans="1:2">
      <c r="A1736" t="s">
        <v>3460</v>
      </c>
      <c r="B1736" t="s">
        <v>3461</v>
      </c>
    </row>
    <row r="1737" spans="1:2">
      <c r="A1737" t="s">
        <v>12694</v>
      </c>
      <c r="B1737" t="s">
        <v>12695</v>
      </c>
    </row>
    <row r="1738" spans="1:2">
      <c r="A1738" t="s">
        <v>9982</v>
      </c>
      <c r="B1738" t="s">
        <v>9983</v>
      </c>
    </row>
    <row r="1739" spans="1:2">
      <c r="A1739" t="s">
        <v>3597</v>
      </c>
      <c r="B1739" t="s">
        <v>3598</v>
      </c>
    </row>
    <row r="1740" spans="1:2">
      <c r="A1740" t="s">
        <v>4555</v>
      </c>
      <c r="B1740" t="s">
        <v>4556</v>
      </c>
    </row>
    <row r="1741" spans="1:2">
      <c r="A1741" t="s">
        <v>7254</v>
      </c>
      <c r="B1741" t="s">
        <v>7255</v>
      </c>
    </row>
    <row r="1742" spans="1:2">
      <c r="A1742" t="s">
        <v>13066</v>
      </c>
      <c r="B1742" t="s">
        <v>3306</v>
      </c>
    </row>
    <row r="1743" spans="1:2">
      <c r="A1743" t="s">
        <v>5829</v>
      </c>
      <c r="B1743" t="s">
        <v>5830</v>
      </c>
    </row>
    <row r="1744" spans="1:2">
      <c r="A1744" t="s">
        <v>9175</v>
      </c>
      <c r="B1744" t="s">
        <v>9176</v>
      </c>
    </row>
    <row r="1745" spans="1:2">
      <c r="A1745" t="s">
        <v>11369</v>
      </c>
      <c r="B1745" t="s">
        <v>11371</v>
      </c>
    </row>
    <row r="1746" spans="1:2">
      <c r="A1746" t="s">
        <v>9400</v>
      </c>
      <c r="B1746" t="s">
        <v>9401</v>
      </c>
    </row>
    <row r="1747" spans="1:2">
      <c r="A1747" t="s">
        <v>9400</v>
      </c>
      <c r="B1747" t="s">
        <v>9401</v>
      </c>
    </row>
    <row r="1748" spans="1:2">
      <c r="A1748" t="s">
        <v>4343</v>
      </c>
      <c r="B1748" t="s">
        <v>4344</v>
      </c>
    </row>
    <row r="1749" spans="1:2">
      <c r="A1749" t="s">
        <v>9479</v>
      </c>
      <c r="B1749" t="s">
        <v>9480</v>
      </c>
    </row>
    <row r="1750" spans="1:2">
      <c r="A1750" t="s">
        <v>9479</v>
      </c>
      <c r="B1750" t="s">
        <v>9480</v>
      </c>
    </row>
    <row r="1751" spans="1:2">
      <c r="A1751" t="s">
        <v>11366</v>
      </c>
      <c r="B1751" t="s">
        <v>11367</v>
      </c>
    </row>
    <row r="1752" spans="1:2">
      <c r="A1752" t="s">
        <v>11393</v>
      </c>
      <c r="B1752" t="s">
        <v>11394</v>
      </c>
    </row>
    <row r="1753" spans="1:2">
      <c r="A1753" t="s">
        <v>8883</v>
      </c>
      <c r="B1753" t="s">
        <v>8884</v>
      </c>
    </row>
    <row r="1754" spans="1:2">
      <c r="A1754" t="s">
        <v>5312</v>
      </c>
      <c r="B1754" t="s">
        <v>5313</v>
      </c>
    </row>
    <row r="1755" spans="1:2">
      <c r="A1755" t="s">
        <v>9402</v>
      </c>
      <c r="B1755" t="s">
        <v>9403</v>
      </c>
    </row>
    <row r="1756" spans="1:2">
      <c r="A1756" t="s">
        <v>9402</v>
      </c>
      <c r="B1756" t="s">
        <v>9403</v>
      </c>
    </row>
    <row r="1757" spans="1:2">
      <c r="A1757" t="s">
        <v>9481</v>
      </c>
      <c r="B1757" t="s">
        <v>9482</v>
      </c>
    </row>
    <row r="1758" spans="1:2">
      <c r="A1758" t="s">
        <v>9481</v>
      </c>
      <c r="B1758" t="s">
        <v>9482</v>
      </c>
    </row>
    <row r="1759" spans="1:2">
      <c r="A1759" t="s">
        <v>8757</v>
      </c>
      <c r="B1759" t="s">
        <v>8758</v>
      </c>
    </row>
    <row r="1760" spans="1:2">
      <c r="A1760" t="s">
        <v>9515</v>
      </c>
      <c r="B1760" t="s">
        <v>9516</v>
      </c>
    </row>
    <row r="1761" spans="1:2">
      <c r="A1761" t="s">
        <v>9515</v>
      </c>
      <c r="B1761" t="s">
        <v>9516</v>
      </c>
    </row>
    <row r="1762" spans="1:2">
      <c r="A1762" t="s">
        <v>3380</v>
      </c>
      <c r="B1762" t="s">
        <v>3381</v>
      </c>
    </row>
    <row r="1763" spans="1:2">
      <c r="A1763" t="s">
        <v>3380</v>
      </c>
      <c r="B1763" t="s">
        <v>3381</v>
      </c>
    </row>
    <row r="1764" spans="1:2">
      <c r="A1764" t="s">
        <v>10679</v>
      </c>
      <c r="B1764" t="s">
        <v>10680</v>
      </c>
    </row>
    <row r="1765" spans="1:2">
      <c r="A1765" t="s">
        <v>3400</v>
      </c>
      <c r="B1765" t="s">
        <v>3401</v>
      </c>
    </row>
    <row r="1766" spans="1:2">
      <c r="A1766" t="s">
        <v>3400</v>
      </c>
      <c r="B1766" t="s">
        <v>3401</v>
      </c>
    </row>
    <row r="1767" spans="1:2">
      <c r="A1767" t="s">
        <v>13308</v>
      </c>
      <c r="B1767" t="s">
        <v>13309</v>
      </c>
    </row>
    <row r="1768" spans="1:2">
      <c r="A1768" t="s">
        <v>7629</v>
      </c>
      <c r="B1768" t="s">
        <v>7631</v>
      </c>
    </row>
    <row r="1769" spans="1:2">
      <c r="A1769" t="s">
        <v>7629</v>
      </c>
      <c r="B1769" t="s">
        <v>7630</v>
      </c>
    </row>
    <row r="1770" spans="1:2">
      <c r="A1770" t="s">
        <v>7175</v>
      </c>
      <c r="B1770" t="s">
        <v>7176</v>
      </c>
    </row>
    <row r="1771" spans="1:2">
      <c r="A1771" t="s">
        <v>7845</v>
      </c>
      <c r="B1771" t="s">
        <v>7846</v>
      </c>
    </row>
    <row r="1772" spans="1:2">
      <c r="A1772" t="s">
        <v>10602</v>
      </c>
      <c r="B1772" t="s">
        <v>10604</v>
      </c>
    </row>
    <row r="1773" spans="1:2">
      <c r="A1773" t="s">
        <v>10602</v>
      </c>
      <c r="B1773" t="s">
        <v>10603</v>
      </c>
    </row>
    <row r="1774" spans="1:2">
      <c r="A1774" t="s">
        <v>10405</v>
      </c>
      <c r="B1774" t="s">
        <v>10406</v>
      </c>
    </row>
    <row r="1775" spans="1:2">
      <c r="A1775" t="s">
        <v>5582</v>
      </c>
      <c r="B1775" t="s">
        <v>13578</v>
      </c>
    </row>
    <row r="1776" spans="1:2">
      <c r="A1776" t="s">
        <v>12510</v>
      </c>
      <c r="B1776" t="s">
        <v>12511</v>
      </c>
    </row>
    <row r="1777" spans="1:2">
      <c r="A1777" t="s">
        <v>4464</v>
      </c>
      <c r="B1777" t="s">
        <v>4466</v>
      </c>
    </row>
    <row r="1778" spans="1:2">
      <c r="A1778" t="s">
        <v>4872</v>
      </c>
      <c r="B1778" t="s">
        <v>4874</v>
      </c>
    </row>
    <row r="1779" spans="1:2">
      <c r="A1779" t="s">
        <v>5503</v>
      </c>
      <c r="B1779" t="s">
        <v>5504</v>
      </c>
    </row>
    <row r="1780" spans="1:2">
      <c r="A1780" t="s">
        <v>5864</v>
      </c>
      <c r="B1780" t="s">
        <v>5865</v>
      </c>
    </row>
    <row r="1781" spans="1:2">
      <c r="A1781" t="s">
        <v>10120</v>
      </c>
      <c r="B1781" t="s">
        <v>10121</v>
      </c>
    </row>
    <row r="1782" spans="1:2">
      <c r="A1782" t="s">
        <v>4109</v>
      </c>
      <c r="B1782" t="s">
        <v>4110</v>
      </c>
    </row>
    <row r="1783" spans="1:2">
      <c r="A1783" t="s">
        <v>4109</v>
      </c>
      <c r="B1783" t="s">
        <v>4110</v>
      </c>
    </row>
    <row r="1784" spans="1:2">
      <c r="A1784" t="s">
        <v>10876</v>
      </c>
      <c r="B1784" t="s">
        <v>10877</v>
      </c>
    </row>
    <row r="1785" spans="1:2">
      <c r="A1785" t="s">
        <v>3448</v>
      </c>
      <c r="B1785" t="s">
        <v>3449</v>
      </c>
    </row>
    <row r="1786" spans="1:2">
      <c r="A1786" t="s">
        <v>11270</v>
      </c>
      <c r="B1786" t="s">
        <v>11271</v>
      </c>
    </row>
    <row r="1787" spans="1:2">
      <c r="A1787" t="s">
        <v>11270</v>
      </c>
      <c r="B1787" t="s">
        <v>11271</v>
      </c>
    </row>
    <row r="1788" spans="1:2">
      <c r="A1788" t="s">
        <v>4557</v>
      </c>
      <c r="B1788" t="s">
        <v>4558</v>
      </c>
    </row>
    <row r="1789" spans="1:2">
      <c r="A1789" t="s">
        <v>5968</v>
      </c>
      <c r="B1789" t="s">
        <v>5969</v>
      </c>
    </row>
    <row r="1790" spans="1:2">
      <c r="A1790" t="s">
        <v>11270</v>
      </c>
      <c r="B1790" t="s">
        <v>11272</v>
      </c>
    </row>
    <row r="1791" spans="1:2">
      <c r="A1791" t="s">
        <v>9021</v>
      </c>
      <c r="B1791" t="s">
        <v>9022</v>
      </c>
    </row>
    <row r="1792" spans="1:2">
      <c r="A1792" t="s">
        <v>6214</v>
      </c>
      <c r="B1792" t="s">
        <v>6215</v>
      </c>
    </row>
    <row r="1793" spans="1:2">
      <c r="A1793" t="s">
        <v>3996</v>
      </c>
      <c r="B1793" t="s">
        <v>3997</v>
      </c>
    </row>
    <row r="1794" spans="1:2">
      <c r="A1794" t="s">
        <v>9614</v>
      </c>
      <c r="B1794" t="s">
        <v>9615</v>
      </c>
    </row>
    <row r="1795" spans="1:2">
      <c r="A1795" t="s">
        <v>7110</v>
      </c>
      <c r="B1795" t="s">
        <v>7111</v>
      </c>
    </row>
    <row r="1796" spans="1:2">
      <c r="A1796" t="s">
        <v>4598</v>
      </c>
      <c r="B1796" t="s">
        <v>4599</v>
      </c>
    </row>
    <row r="1797" spans="1:2">
      <c r="A1797" t="s">
        <v>4198</v>
      </c>
      <c r="B1797" t="s">
        <v>4199</v>
      </c>
    </row>
    <row r="1798" spans="1:2">
      <c r="A1798" t="s">
        <v>7213</v>
      </c>
      <c r="B1798" t="s">
        <v>7214</v>
      </c>
    </row>
    <row r="1799" spans="1:2">
      <c r="A1799" t="s">
        <v>12800</v>
      </c>
      <c r="B1799" t="s">
        <v>12801</v>
      </c>
    </row>
    <row r="1800" spans="1:2">
      <c r="A1800" t="s">
        <v>9931</v>
      </c>
      <c r="B1800" t="s">
        <v>9932</v>
      </c>
    </row>
    <row r="1801" spans="1:2">
      <c r="A1801" t="s">
        <v>4388</v>
      </c>
      <c r="B1801" t="s">
        <v>4389</v>
      </c>
    </row>
    <row r="1802" spans="1:2">
      <c r="A1802" t="s">
        <v>4388</v>
      </c>
      <c r="B1802" t="s">
        <v>4391</v>
      </c>
    </row>
    <row r="1803" spans="1:2">
      <c r="A1803" t="s">
        <v>3806</v>
      </c>
      <c r="B1803" t="s">
        <v>3807</v>
      </c>
    </row>
    <row r="1804" spans="1:2">
      <c r="A1804" t="s">
        <v>3636</v>
      </c>
      <c r="B1804" t="s">
        <v>3637</v>
      </c>
    </row>
    <row r="1805" spans="1:2">
      <c r="A1805" t="s">
        <v>11493</v>
      </c>
      <c r="B1805" t="s">
        <v>11494</v>
      </c>
    </row>
    <row r="1806" spans="1:2">
      <c r="A1806" t="s">
        <v>9398</v>
      </c>
      <c r="B1806" t="s">
        <v>9399</v>
      </c>
    </row>
    <row r="1807" spans="1:2">
      <c r="A1807" t="s">
        <v>11661</v>
      </c>
      <c r="B1807" t="s">
        <v>11662</v>
      </c>
    </row>
    <row r="1808" spans="1:2">
      <c r="A1808" t="s">
        <v>7368</v>
      </c>
      <c r="B1808" t="s">
        <v>7369</v>
      </c>
    </row>
    <row r="1809" spans="1:2">
      <c r="A1809" t="s">
        <v>10870</v>
      </c>
      <c r="B1809" t="s">
        <v>10871</v>
      </c>
    </row>
    <row r="1810" spans="1:2">
      <c r="A1810" t="s">
        <v>11755</v>
      </c>
      <c r="B1810" t="s">
        <v>11756</v>
      </c>
    </row>
    <row r="1811" spans="1:2">
      <c r="A1811" t="s">
        <v>11811</v>
      </c>
      <c r="B1811" t="s">
        <v>11812</v>
      </c>
    </row>
    <row r="1812" spans="1:2">
      <c r="A1812" t="s">
        <v>11717</v>
      </c>
      <c r="B1812" t="s">
        <v>11718</v>
      </c>
    </row>
    <row r="1813" spans="1:2">
      <c r="A1813" t="s">
        <v>11553</v>
      </c>
      <c r="B1813" t="s">
        <v>11554</v>
      </c>
    </row>
    <row r="1814" spans="1:2">
      <c r="A1814" t="s">
        <v>7757</v>
      </c>
      <c r="B1814" t="s">
        <v>7759</v>
      </c>
    </row>
    <row r="1815" spans="1:2">
      <c r="A1815" t="s">
        <v>7757</v>
      </c>
      <c r="B1815" t="s">
        <v>7758</v>
      </c>
    </row>
    <row r="1816" spans="1:2">
      <c r="A1816" t="s">
        <v>4385</v>
      </c>
      <c r="B1816" t="s">
        <v>4387</v>
      </c>
    </row>
    <row r="1817" spans="1:2">
      <c r="A1817" t="s">
        <v>4385</v>
      </c>
      <c r="B1817" t="s">
        <v>4387</v>
      </c>
    </row>
    <row r="1818" spans="1:2">
      <c r="A1818" t="s">
        <v>7754</v>
      </c>
      <c r="B1818" t="s">
        <v>7756</v>
      </c>
    </row>
    <row r="1819" spans="1:2">
      <c r="A1819" t="s">
        <v>7754</v>
      </c>
      <c r="B1819" t="s">
        <v>7755</v>
      </c>
    </row>
    <row r="1820" spans="1:2">
      <c r="A1820" t="s">
        <v>6922</v>
      </c>
      <c r="B1820" t="s">
        <v>6923</v>
      </c>
    </row>
    <row r="1821" spans="1:2">
      <c r="A1821" t="s">
        <v>9219</v>
      </c>
      <c r="B1821" t="s">
        <v>9220</v>
      </c>
    </row>
    <row r="1822" spans="1:2">
      <c r="A1822" t="s">
        <v>11410</v>
      </c>
      <c r="B1822" t="s">
        <v>11411</v>
      </c>
    </row>
    <row r="1823" spans="1:2">
      <c r="A1823" t="s">
        <v>3994</v>
      </c>
      <c r="B1823" t="s">
        <v>3995</v>
      </c>
    </row>
    <row r="1824" spans="1:2">
      <c r="A1824" t="s">
        <v>9338</v>
      </c>
      <c r="B1824" t="s">
        <v>9339</v>
      </c>
    </row>
    <row r="1825" spans="1:2">
      <c r="A1825" t="s">
        <v>9348</v>
      </c>
      <c r="B1825" t="s">
        <v>9349</v>
      </c>
    </row>
    <row r="1826" spans="1:2">
      <c r="A1826" t="s">
        <v>3658</v>
      </c>
      <c r="B1826" t="s">
        <v>3659</v>
      </c>
    </row>
    <row r="1827" spans="1:2">
      <c r="A1827" t="s">
        <v>3623</v>
      </c>
      <c r="B1827" t="s">
        <v>3624</v>
      </c>
    </row>
    <row r="1828" spans="1:2">
      <c r="A1828" t="s">
        <v>6700</v>
      </c>
      <c r="B1828" t="s">
        <v>6701</v>
      </c>
    </row>
    <row r="1829" spans="1:2">
      <c r="A1829" t="s">
        <v>11745</v>
      </c>
      <c r="B1829" t="s">
        <v>11746</v>
      </c>
    </row>
    <row r="1830" spans="1:2">
      <c r="A1830" t="s">
        <v>6740</v>
      </c>
      <c r="B1830" t="s">
        <v>6741</v>
      </c>
    </row>
    <row r="1831" spans="1:2">
      <c r="A1831" t="s">
        <v>9237</v>
      </c>
      <c r="B1831" t="s">
        <v>9238</v>
      </c>
    </row>
    <row r="1832" spans="1:2">
      <c r="A1832" t="s">
        <v>5565</v>
      </c>
      <c r="B1832" t="s">
        <v>5566</v>
      </c>
    </row>
    <row r="1833" spans="1:2">
      <c r="A1833" t="s">
        <v>9952</v>
      </c>
      <c r="B1833" t="s">
        <v>5566</v>
      </c>
    </row>
    <row r="1834" spans="1:2">
      <c r="A1834" t="s">
        <v>11273</v>
      </c>
      <c r="B1834" t="s">
        <v>11276</v>
      </c>
    </row>
    <row r="1835" spans="1:2">
      <c r="A1835" t="s">
        <v>11319</v>
      </c>
      <c r="B1835" t="s">
        <v>11321</v>
      </c>
    </row>
    <row r="1836" spans="1:2">
      <c r="A1836" t="s">
        <v>11273</v>
      </c>
      <c r="B1836" t="s">
        <v>11275</v>
      </c>
    </row>
    <row r="1837" spans="1:2">
      <c r="A1837" t="s">
        <v>11319</v>
      </c>
      <c r="B1837" t="s">
        <v>11322</v>
      </c>
    </row>
    <row r="1838" spans="1:2">
      <c r="A1838" t="s">
        <v>8261</v>
      </c>
      <c r="B1838" t="s">
        <v>8262</v>
      </c>
    </row>
    <row r="1839" spans="1:2">
      <c r="A1839" t="s">
        <v>8269</v>
      </c>
      <c r="B1839" t="s">
        <v>8270</v>
      </c>
    </row>
    <row r="1840" spans="1:2">
      <c r="A1840" t="s">
        <v>8827</v>
      </c>
      <c r="B1840" t="s">
        <v>8828</v>
      </c>
    </row>
    <row r="1841" spans="1:2">
      <c r="A1841" t="s">
        <v>4289</v>
      </c>
      <c r="B1841" t="s">
        <v>4290</v>
      </c>
    </row>
    <row r="1842" spans="1:2">
      <c r="A1842" t="s">
        <v>8263</v>
      </c>
      <c r="B1842" t="s">
        <v>8264</v>
      </c>
    </row>
    <row r="1843" spans="1:2">
      <c r="A1843" t="s">
        <v>8277</v>
      </c>
      <c r="B1843" t="s">
        <v>8278</v>
      </c>
    </row>
    <row r="1844" spans="1:2">
      <c r="A1844" t="s">
        <v>9545</v>
      </c>
      <c r="B1844" t="s">
        <v>9546</v>
      </c>
    </row>
    <row r="1845" spans="1:2">
      <c r="A1845" t="s">
        <v>6779</v>
      </c>
      <c r="B1845" t="s">
        <v>6780</v>
      </c>
    </row>
    <row r="1846" spans="1:2">
      <c r="A1846" t="s">
        <v>11273</v>
      </c>
      <c r="B1846" t="s">
        <v>11274</v>
      </c>
    </row>
    <row r="1847" spans="1:2">
      <c r="A1847" t="s">
        <v>11319</v>
      </c>
      <c r="B1847" t="s">
        <v>11320</v>
      </c>
    </row>
    <row r="1848" spans="1:2">
      <c r="A1848" t="s">
        <v>7851</v>
      </c>
      <c r="B1848" t="s">
        <v>7852</v>
      </c>
    </row>
    <row r="1849" spans="1:2">
      <c r="A1849" t="s">
        <v>6779</v>
      </c>
      <c r="B1849" t="s">
        <v>6781</v>
      </c>
    </row>
    <row r="1850" spans="1:2">
      <c r="A1850" t="s">
        <v>14132</v>
      </c>
      <c r="B1850" t="s">
        <v>14205</v>
      </c>
    </row>
    <row r="1851" spans="1:2">
      <c r="A1851" t="s">
        <v>4814</v>
      </c>
      <c r="B1851" t="s">
        <v>4815</v>
      </c>
    </row>
    <row r="1852" spans="1:2">
      <c r="A1852" t="s">
        <v>4573</v>
      </c>
      <c r="B1852" t="s">
        <v>4577</v>
      </c>
    </row>
    <row r="1853" spans="1:2">
      <c r="A1853" t="s">
        <v>5956</v>
      </c>
      <c r="B1853" t="s">
        <v>5957</v>
      </c>
    </row>
    <row r="1854" spans="1:2">
      <c r="A1854" t="s">
        <v>6446</v>
      </c>
      <c r="B1854" t="s">
        <v>6447</v>
      </c>
    </row>
    <row r="1855" spans="1:2">
      <c r="A1855" t="s">
        <v>6100</v>
      </c>
      <c r="B1855" t="s">
        <v>6101</v>
      </c>
    </row>
    <row r="1856" spans="1:2">
      <c r="A1856" t="s">
        <v>8457</v>
      </c>
      <c r="B1856" t="s">
        <v>8458</v>
      </c>
    </row>
    <row r="1857" spans="1:2">
      <c r="A1857" t="s">
        <v>13181</v>
      </c>
      <c r="B1857" t="s">
        <v>13182</v>
      </c>
    </row>
    <row r="1858" spans="1:2">
      <c r="A1858" t="s">
        <v>8457</v>
      </c>
      <c r="B1858" t="s">
        <v>8459</v>
      </c>
    </row>
    <row r="1859" spans="1:2">
      <c r="A1859" t="s">
        <v>8457</v>
      </c>
      <c r="B1859" t="s">
        <v>8459</v>
      </c>
    </row>
    <row r="1860" spans="1:2">
      <c r="A1860" t="s">
        <v>4464</v>
      </c>
      <c r="B1860" t="s">
        <v>4465</v>
      </c>
    </row>
    <row r="1861" spans="1:2">
      <c r="A1861" t="s">
        <v>4573</v>
      </c>
      <c r="B1861" t="s">
        <v>4574</v>
      </c>
    </row>
    <row r="1862" spans="1:2">
      <c r="A1862" t="s">
        <v>4573</v>
      </c>
      <c r="B1862" t="s">
        <v>4575</v>
      </c>
    </row>
    <row r="1863" spans="1:2">
      <c r="A1863" t="s">
        <v>4573</v>
      </c>
      <c r="B1863" t="s">
        <v>4576</v>
      </c>
    </row>
    <row r="1864" spans="1:2">
      <c r="A1864" t="s">
        <v>8557</v>
      </c>
      <c r="B1864" t="s">
        <v>8558</v>
      </c>
    </row>
    <row r="1865" spans="1:2">
      <c r="A1865" t="s">
        <v>4398</v>
      </c>
      <c r="B1865" t="s">
        <v>4399</v>
      </c>
    </row>
    <row r="1866" spans="1:2">
      <c r="A1866" t="s">
        <v>4398</v>
      </c>
      <c r="B1866" t="s">
        <v>4401</v>
      </c>
    </row>
    <row r="1867" spans="1:2">
      <c r="A1867" t="s">
        <v>9997</v>
      </c>
      <c r="B1867" t="s">
        <v>9998</v>
      </c>
    </row>
    <row r="1868" spans="1:2">
      <c r="A1868" t="s">
        <v>8080</v>
      </c>
      <c r="B1868" t="s">
        <v>8081</v>
      </c>
    </row>
    <row r="1869" spans="1:2">
      <c r="A1869" t="s">
        <v>7409</v>
      </c>
      <c r="B1869" t="s">
        <v>7410</v>
      </c>
    </row>
    <row r="1870" spans="1:2">
      <c r="A1870" t="s">
        <v>11495</v>
      </c>
      <c r="B1870" t="s">
        <v>11496</v>
      </c>
    </row>
    <row r="1871" spans="1:2">
      <c r="A1871" t="s">
        <v>5522</v>
      </c>
      <c r="B1871" t="s">
        <v>5523</v>
      </c>
    </row>
    <row r="1872" spans="1:2">
      <c r="A1872" t="s">
        <v>11260</v>
      </c>
      <c r="B1872" t="s">
        <v>11261</v>
      </c>
    </row>
    <row r="1873" spans="1:2">
      <c r="A1873" t="s">
        <v>14140</v>
      </c>
      <c r="B1873" t="s">
        <v>13574</v>
      </c>
    </row>
    <row r="1874" spans="1:2">
      <c r="A1874" t="s">
        <v>5743</v>
      </c>
      <c r="B1874" t="s">
        <v>14211</v>
      </c>
    </row>
    <row r="1875" spans="1:2">
      <c r="A1875" t="s">
        <v>4763</v>
      </c>
      <c r="B1875" t="s">
        <v>4764</v>
      </c>
    </row>
    <row r="1876" spans="1:2">
      <c r="A1876" t="s">
        <v>10780</v>
      </c>
      <c r="B1876" t="s">
        <v>10781</v>
      </c>
    </row>
    <row r="1877" spans="1:2">
      <c r="A1877" t="s">
        <v>13046</v>
      </c>
      <c r="B1877" t="s">
        <v>14276</v>
      </c>
    </row>
    <row r="1878" spans="1:2">
      <c r="A1878" t="s">
        <v>4784</v>
      </c>
      <c r="B1878" t="s">
        <v>4785</v>
      </c>
    </row>
    <row r="1879" spans="1:2">
      <c r="A1879" t="s">
        <v>9748</v>
      </c>
      <c r="B1879" t="s">
        <v>9749</v>
      </c>
    </row>
    <row r="1880" spans="1:2">
      <c r="A1880" t="s">
        <v>4686</v>
      </c>
      <c r="B1880" t="s">
        <v>1975</v>
      </c>
    </row>
    <row r="1881" spans="1:2">
      <c r="A1881" t="s">
        <v>4711</v>
      </c>
      <c r="B1881" t="s">
        <v>2056</v>
      </c>
    </row>
    <row r="1882" spans="1:2">
      <c r="A1882" t="s">
        <v>4822</v>
      </c>
      <c r="B1882" t="s">
        <v>4823</v>
      </c>
    </row>
    <row r="1883" spans="1:2">
      <c r="A1883" t="s">
        <v>10703</v>
      </c>
      <c r="B1883" t="s">
        <v>10704</v>
      </c>
    </row>
    <row r="1884" spans="1:2">
      <c r="A1884" t="s">
        <v>13195</v>
      </c>
      <c r="B1884" t="s">
        <v>13196</v>
      </c>
    </row>
    <row r="1885" spans="1:2">
      <c r="A1885" t="s">
        <v>6622</v>
      </c>
      <c r="B1885" t="s">
        <v>3307</v>
      </c>
    </row>
    <row r="1886" spans="1:2">
      <c r="A1886" t="s">
        <v>4735</v>
      </c>
      <c r="B1886" t="s">
        <v>4736</v>
      </c>
    </row>
    <row r="1887" spans="1:2">
      <c r="A1887" t="s">
        <v>5342</v>
      </c>
      <c r="B1887" t="s">
        <v>5343</v>
      </c>
    </row>
    <row r="1888" spans="1:2">
      <c r="A1888" t="s">
        <v>9535</v>
      </c>
      <c r="B1888" t="s">
        <v>9536</v>
      </c>
    </row>
    <row r="1889" spans="1:2">
      <c r="A1889" t="s">
        <v>9535</v>
      </c>
      <c r="B1889" t="s">
        <v>9536</v>
      </c>
    </row>
    <row r="1890" spans="1:2">
      <c r="A1890" t="s">
        <v>6541</v>
      </c>
      <c r="B1890" t="s">
        <v>6542</v>
      </c>
    </row>
    <row r="1891" spans="1:2">
      <c r="A1891" t="s">
        <v>5260</v>
      </c>
      <c r="B1891" t="s">
        <v>5261</v>
      </c>
    </row>
    <row r="1892" spans="1:2">
      <c r="A1892" t="s">
        <v>8913</v>
      </c>
      <c r="B1892" t="s">
        <v>8914</v>
      </c>
    </row>
    <row r="1893" spans="1:2">
      <c r="A1893" t="s">
        <v>8907</v>
      </c>
      <c r="B1893" t="s">
        <v>8908</v>
      </c>
    </row>
    <row r="1894" spans="1:2">
      <c r="A1894" t="s">
        <v>12086</v>
      </c>
      <c r="B1894" t="s">
        <v>12087</v>
      </c>
    </row>
    <row r="1895" spans="1:2">
      <c r="A1895" t="s">
        <v>9754</v>
      </c>
      <c r="B1895" t="s">
        <v>9755</v>
      </c>
    </row>
    <row r="1896" spans="1:2">
      <c r="A1896" t="s">
        <v>9381</v>
      </c>
      <c r="B1896" t="s">
        <v>9382</v>
      </c>
    </row>
    <row r="1897" spans="1:2">
      <c r="A1897" t="s">
        <v>10405</v>
      </c>
      <c r="B1897" t="s">
        <v>10407</v>
      </c>
    </row>
    <row r="1898" spans="1:2">
      <c r="A1898" t="s">
        <v>4712</v>
      </c>
      <c r="B1898" t="s">
        <v>4713</v>
      </c>
    </row>
    <row r="1899" spans="1:2">
      <c r="A1899" t="s">
        <v>7089</v>
      </c>
      <c r="B1899" t="s">
        <v>2980</v>
      </c>
    </row>
    <row r="1900" spans="1:2">
      <c r="A1900" t="s">
        <v>8559</v>
      </c>
      <c r="B1900" t="s">
        <v>8560</v>
      </c>
    </row>
    <row r="1901" spans="1:2">
      <c r="A1901" t="s">
        <v>10300</v>
      </c>
      <c r="B1901" t="s">
        <v>10301</v>
      </c>
    </row>
    <row r="1902" spans="1:2">
      <c r="A1902" t="s">
        <v>12955</v>
      </c>
      <c r="B1902" t="s">
        <v>12956</v>
      </c>
    </row>
    <row r="1903" spans="1:2">
      <c r="A1903" t="s">
        <v>12448</v>
      </c>
      <c r="B1903" t="s">
        <v>12449</v>
      </c>
    </row>
    <row r="1904" spans="1:2">
      <c r="A1904" t="s">
        <v>7542</v>
      </c>
      <c r="B1904" t="s">
        <v>7543</v>
      </c>
    </row>
    <row r="1905" spans="1:2">
      <c r="A1905" t="s">
        <v>6423</v>
      </c>
      <c r="B1905" t="s">
        <v>6424</v>
      </c>
    </row>
    <row r="1906" spans="1:2">
      <c r="A1906" t="s">
        <v>9053</v>
      </c>
      <c r="B1906" t="s">
        <v>9054</v>
      </c>
    </row>
    <row r="1907" spans="1:2">
      <c r="A1907" t="s">
        <v>5919</v>
      </c>
      <c r="B1907" t="s">
        <v>14214</v>
      </c>
    </row>
    <row r="1908" spans="1:2">
      <c r="A1908" t="s">
        <v>7942</v>
      </c>
      <c r="B1908" t="s">
        <v>14234</v>
      </c>
    </row>
    <row r="1909" spans="1:2">
      <c r="A1909" t="s">
        <v>6052</v>
      </c>
      <c r="B1909" t="s">
        <v>6053</v>
      </c>
    </row>
    <row r="1910" spans="1:2">
      <c r="A1910" t="s">
        <v>7946</v>
      </c>
      <c r="B1910" t="s">
        <v>14240</v>
      </c>
    </row>
    <row r="1911" spans="1:2">
      <c r="A1911" t="s">
        <v>7948</v>
      </c>
      <c r="B1911" t="s">
        <v>14241</v>
      </c>
    </row>
    <row r="1912" spans="1:2">
      <c r="A1912" t="s">
        <v>7935</v>
      </c>
      <c r="B1912" t="s">
        <v>14242</v>
      </c>
    </row>
    <row r="1913" spans="1:2">
      <c r="A1913" t="s">
        <v>6845</v>
      </c>
      <c r="B1913" t="s">
        <v>6846</v>
      </c>
    </row>
    <row r="1914" spans="1:2">
      <c r="A1914" t="s">
        <v>6823</v>
      </c>
      <c r="B1914" t="s">
        <v>6824</v>
      </c>
    </row>
    <row r="1915" spans="1:2">
      <c r="A1915" t="s">
        <v>9432</v>
      </c>
      <c r="B1915" t="s">
        <v>9433</v>
      </c>
    </row>
    <row r="1916" spans="1:2">
      <c r="A1916" t="s">
        <v>9432</v>
      </c>
      <c r="B1916" t="s">
        <v>9433</v>
      </c>
    </row>
    <row r="1917" spans="1:2">
      <c r="A1917" t="s">
        <v>13326</v>
      </c>
      <c r="B1917" t="s">
        <v>13327</v>
      </c>
    </row>
    <row r="1918" spans="1:2">
      <c r="A1918" t="s">
        <v>13282</v>
      </c>
      <c r="B1918" t="s">
        <v>13283</v>
      </c>
    </row>
    <row r="1919" spans="1:2">
      <c r="A1919" t="s">
        <v>13322</v>
      </c>
      <c r="B1919" t="s">
        <v>13323</v>
      </c>
    </row>
    <row r="1920" spans="1:2">
      <c r="A1920" t="s">
        <v>13262</v>
      </c>
      <c r="B1920" t="s">
        <v>13263</v>
      </c>
    </row>
    <row r="1921" spans="1:2">
      <c r="A1921" t="s">
        <v>4332</v>
      </c>
      <c r="B1921" t="s">
        <v>14154</v>
      </c>
    </row>
    <row r="1922" spans="1:2">
      <c r="A1922" t="s">
        <v>9637</v>
      </c>
      <c r="B1922" t="s">
        <v>9639</v>
      </c>
    </row>
    <row r="1923" spans="1:2">
      <c r="A1923" t="s">
        <v>9640</v>
      </c>
      <c r="B1923" t="s">
        <v>9641</v>
      </c>
    </row>
    <row r="1924" spans="1:2">
      <c r="A1924" t="s">
        <v>12412</v>
      </c>
      <c r="B1924" t="s">
        <v>12413</v>
      </c>
    </row>
    <row r="1925" spans="1:2">
      <c r="A1925" t="s">
        <v>12412</v>
      </c>
      <c r="B1925" t="s">
        <v>12413</v>
      </c>
    </row>
    <row r="1926" spans="1:2">
      <c r="A1926" t="s">
        <v>11069</v>
      </c>
      <c r="B1926" t="s">
        <v>11071</v>
      </c>
    </row>
    <row r="1927" spans="1:2">
      <c r="A1927" t="s">
        <v>3881</v>
      </c>
      <c r="B1927" t="s">
        <v>3882</v>
      </c>
    </row>
    <row r="1928" spans="1:2">
      <c r="A1928" t="s">
        <v>3676</v>
      </c>
      <c r="B1928" t="s">
        <v>3677</v>
      </c>
    </row>
    <row r="1929" spans="1:2">
      <c r="A1929" t="s">
        <v>6216</v>
      </c>
      <c r="B1929" t="s">
        <v>6217</v>
      </c>
    </row>
    <row r="1930" spans="1:2">
      <c r="A1930" t="s">
        <v>7041</v>
      </c>
      <c r="B1930" t="s">
        <v>7042</v>
      </c>
    </row>
    <row r="1931" spans="1:2">
      <c r="A1931" t="s">
        <v>12137</v>
      </c>
      <c r="B1931" t="s">
        <v>12139</v>
      </c>
    </row>
    <row r="1932" spans="1:2">
      <c r="A1932" t="s">
        <v>13413</v>
      </c>
      <c r="B1932" t="s">
        <v>13414</v>
      </c>
    </row>
    <row r="1933" spans="1:2">
      <c r="A1933" t="s">
        <v>9649</v>
      </c>
      <c r="B1933" t="s">
        <v>14253</v>
      </c>
    </row>
    <row r="1934" spans="1:2">
      <c r="A1934" t="s">
        <v>13354</v>
      </c>
      <c r="B1934" t="s">
        <v>13355</v>
      </c>
    </row>
    <row r="1935" spans="1:2">
      <c r="A1935" t="s">
        <v>13358</v>
      </c>
      <c r="B1935" t="s">
        <v>2154</v>
      </c>
    </row>
    <row r="1936" spans="1:2">
      <c r="A1936" t="s">
        <v>11238</v>
      </c>
      <c r="B1936" t="s">
        <v>11239</v>
      </c>
    </row>
    <row r="1937" spans="1:2">
      <c r="A1937" t="s">
        <v>4705</v>
      </c>
      <c r="B1937" t="s">
        <v>4706</v>
      </c>
    </row>
    <row r="1938" spans="1:2">
      <c r="A1938" t="s">
        <v>3903</v>
      </c>
      <c r="B1938" t="s">
        <v>3904</v>
      </c>
    </row>
    <row r="1939" spans="1:2">
      <c r="A1939" t="s">
        <v>11699</v>
      </c>
      <c r="B1939" t="s">
        <v>11700</v>
      </c>
    </row>
    <row r="1940" spans="1:2">
      <c r="A1940" t="s">
        <v>6797</v>
      </c>
      <c r="B1940" t="s">
        <v>6798</v>
      </c>
    </row>
    <row r="1941" spans="1:2">
      <c r="A1941" t="s">
        <v>13415</v>
      </c>
      <c r="B1941" t="s">
        <v>13416</v>
      </c>
    </row>
    <row r="1942" spans="1:2">
      <c r="A1942" t="s">
        <v>12137</v>
      </c>
      <c r="B1942" t="s">
        <v>12138</v>
      </c>
    </row>
    <row r="1943" spans="1:2">
      <c r="A1943" t="s">
        <v>10985</v>
      </c>
      <c r="B1943" t="s">
        <v>10986</v>
      </c>
    </row>
    <row r="1944" spans="1:2">
      <c r="A1944" t="s">
        <v>12568</v>
      </c>
      <c r="B1944" t="s">
        <v>12569</v>
      </c>
    </row>
    <row r="1945" spans="1:2">
      <c r="A1945" t="s">
        <v>12061</v>
      </c>
      <c r="B1945" t="s">
        <v>12062</v>
      </c>
    </row>
    <row r="1946" spans="1:2">
      <c r="A1946" t="s">
        <v>11412</v>
      </c>
      <c r="B1946" t="s">
        <v>11413</v>
      </c>
    </row>
    <row r="1947" spans="1:2">
      <c r="A1947" t="s">
        <v>6102</v>
      </c>
      <c r="B1947" t="s">
        <v>6103</v>
      </c>
    </row>
    <row r="1948" spans="1:2">
      <c r="A1948" t="s">
        <v>7169</v>
      </c>
      <c r="B1948" t="s">
        <v>7170</v>
      </c>
    </row>
    <row r="1949" spans="1:2">
      <c r="A1949" t="s">
        <v>12063</v>
      </c>
      <c r="B1949" t="s">
        <v>12064</v>
      </c>
    </row>
    <row r="1950" spans="1:2">
      <c r="A1950" t="s">
        <v>8153</v>
      </c>
      <c r="B1950" t="s">
        <v>8156</v>
      </c>
    </row>
    <row r="1951" spans="1:2">
      <c r="A1951" t="s">
        <v>8153</v>
      </c>
      <c r="B1951" t="s">
        <v>8155</v>
      </c>
    </row>
    <row r="1952" spans="1:2">
      <c r="A1952" t="s">
        <v>5075</v>
      </c>
      <c r="B1952" t="s">
        <v>1818</v>
      </c>
    </row>
    <row r="1953" spans="1:2">
      <c r="A1953" t="s">
        <v>7048</v>
      </c>
      <c r="B1953" t="s">
        <v>7049</v>
      </c>
    </row>
    <row r="1954" spans="1:2">
      <c r="A1954" t="s">
        <v>7904</v>
      </c>
      <c r="B1954" t="s">
        <v>7906</v>
      </c>
    </row>
    <row r="1955" spans="1:2">
      <c r="A1955" t="s">
        <v>7925</v>
      </c>
      <c r="B1955" t="s">
        <v>7926</v>
      </c>
    </row>
    <row r="1956" spans="1:2">
      <c r="A1956" t="s">
        <v>7925</v>
      </c>
      <c r="B1956" t="s">
        <v>7927</v>
      </c>
    </row>
    <row r="1957" spans="1:2">
      <c r="A1957" t="s">
        <v>7904</v>
      </c>
      <c r="B1957" t="s">
        <v>7905</v>
      </c>
    </row>
    <row r="1958" spans="1:2">
      <c r="A1958" t="s">
        <v>6292</v>
      </c>
      <c r="B1958" t="s">
        <v>6293</v>
      </c>
    </row>
    <row r="1959" spans="1:2">
      <c r="A1959" t="s">
        <v>6174</v>
      </c>
      <c r="B1959" t="s">
        <v>6175</v>
      </c>
    </row>
    <row r="1960" spans="1:2">
      <c r="A1960" t="s">
        <v>9483</v>
      </c>
      <c r="B1960" t="s">
        <v>9484</v>
      </c>
    </row>
    <row r="1961" spans="1:2">
      <c r="A1961" t="s">
        <v>9483</v>
      </c>
      <c r="B1961" t="s">
        <v>9484</v>
      </c>
    </row>
    <row r="1962" spans="1:2">
      <c r="A1962" t="s">
        <v>7511</v>
      </c>
      <c r="B1962" t="s">
        <v>7512</v>
      </c>
    </row>
    <row r="1963" spans="1:2">
      <c r="A1963" t="s">
        <v>10982</v>
      </c>
      <c r="B1963" t="s">
        <v>10984</v>
      </c>
    </row>
    <row r="1964" spans="1:2">
      <c r="A1964" t="s">
        <v>13528</v>
      </c>
      <c r="B1964" t="s">
        <v>1985</v>
      </c>
    </row>
    <row r="1965" spans="1:2">
      <c r="A1965" t="s">
        <v>5620</v>
      </c>
      <c r="B1965" t="s">
        <v>5621</v>
      </c>
    </row>
    <row r="1966" spans="1:2">
      <c r="A1966" t="s">
        <v>4287</v>
      </c>
      <c r="B1966" t="s">
        <v>4288</v>
      </c>
    </row>
    <row r="1967" spans="1:2">
      <c r="A1967" t="s">
        <v>9827</v>
      </c>
      <c r="B1967" t="s">
        <v>9828</v>
      </c>
    </row>
    <row r="1968" spans="1:2">
      <c r="A1968" t="s">
        <v>5620</v>
      </c>
      <c r="B1968" t="s">
        <v>5622</v>
      </c>
    </row>
    <row r="1969" spans="1:2">
      <c r="A1969" t="s">
        <v>10854</v>
      </c>
      <c r="B1969" t="s">
        <v>10855</v>
      </c>
    </row>
    <row r="1970" spans="1:2">
      <c r="A1970" t="s">
        <v>6104</v>
      </c>
      <c r="B1970" t="s">
        <v>6105</v>
      </c>
    </row>
    <row r="1971" spans="1:2">
      <c r="A1971" t="s">
        <v>5370</v>
      </c>
      <c r="B1971" t="s">
        <v>5371</v>
      </c>
    </row>
    <row r="1972" spans="1:2">
      <c r="A1972" t="s">
        <v>6218</v>
      </c>
      <c r="B1972" t="s">
        <v>6219</v>
      </c>
    </row>
    <row r="1973" spans="1:2">
      <c r="A1973" t="s">
        <v>6260</v>
      </c>
      <c r="B1973" t="s">
        <v>6261</v>
      </c>
    </row>
    <row r="1974" spans="1:2">
      <c r="A1974" t="s">
        <v>7055</v>
      </c>
      <c r="B1974" t="s">
        <v>1980</v>
      </c>
    </row>
    <row r="1975" spans="1:2">
      <c r="A1975" t="s">
        <v>4069</v>
      </c>
      <c r="B1975" t="s">
        <v>4070</v>
      </c>
    </row>
    <row r="1976" spans="1:2">
      <c r="A1976" t="s">
        <v>12570</v>
      </c>
      <c r="B1976" t="s">
        <v>12571</v>
      </c>
    </row>
    <row r="1977" spans="1:2">
      <c r="A1977" t="s">
        <v>5191</v>
      </c>
      <c r="B1977" t="s">
        <v>5192</v>
      </c>
    </row>
    <row r="1978" spans="1:2">
      <c r="A1978" t="s">
        <v>10769</v>
      </c>
      <c r="B1978" t="s">
        <v>14266</v>
      </c>
    </row>
    <row r="1979" spans="1:2">
      <c r="A1979" t="s">
        <v>10769</v>
      </c>
      <c r="B1979" t="s">
        <v>14266</v>
      </c>
    </row>
    <row r="1980" spans="1:2">
      <c r="A1980" t="s">
        <v>7050</v>
      </c>
      <c r="B1980" t="s">
        <v>7051</v>
      </c>
    </row>
    <row r="1981" spans="1:2">
      <c r="A1981" t="s">
        <v>13248</v>
      </c>
      <c r="B1981" t="s">
        <v>13249</v>
      </c>
    </row>
    <row r="1982" spans="1:2">
      <c r="A1982" t="s">
        <v>5806</v>
      </c>
      <c r="B1982" t="s">
        <v>5807</v>
      </c>
    </row>
    <row r="1983" spans="1:2">
      <c r="A1983" t="s">
        <v>5827</v>
      </c>
      <c r="B1983" t="s">
        <v>5828</v>
      </c>
    </row>
    <row r="1984" spans="1:2">
      <c r="A1984" t="s">
        <v>4473</v>
      </c>
      <c r="B1984" t="s">
        <v>4475</v>
      </c>
    </row>
    <row r="1985" spans="1:2">
      <c r="A1985" t="s">
        <v>5915</v>
      </c>
      <c r="B1985" t="s">
        <v>5916</v>
      </c>
    </row>
    <row r="1986" spans="1:2">
      <c r="A1986" t="s">
        <v>5791</v>
      </c>
      <c r="B1986" t="s">
        <v>5792</v>
      </c>
    </row>
    <row r="1987" spans="1:2">
      <c r="A1987" t="s">
        <v>5850</v>
      </c>
      <c r="B1987" t="s">
        <v>5851</v>
      </c>
    </row>
    <row r="1988" spans="1:2">
      <c r="A1988" t="s">
        <v>4494</v>
      </c>
      <c r="B1988" t="s">
        <v>4496</v>
      </c>
    </row>
    <row r="1989" spans="1:2">
      <c r="A1989" t="s">
        <v>5893</v>
      </c>
      <c r="B1989" t="s">
        <v>5894</v>
      </c>
    </row>
    <row r="1990" spans="1:2">
      <c r="A1990" t="s">
        <v>5778</v>
      </c>
      <c r="B1990" t="s">
        <v>5779</v>
      </c>
    </row>
    <row r="1991" spans="1:2">
      <c r="A1991" t="s">
        <v>5819</v>
      </c>
      <c r="B1991" t="s">
        <v>5820</v>
      </c>
    </row>
    <row r="1992" spans="1:2">
      <c r="A1992" t="s">
        <v>5767</v>
      </c>
      <c r="B1992" t="s">
        <v>5768</v>
      </c>
    </row>
    <row r="1993" spans="1:2">
      <c r="A1993" t="s">
        <v>14070</v>
      </c>
      <c r="B1993" t="s">
        <v>14157</v>
      </c>
    </row>
    <row r="1994" spans="1:2">
      <c r="A1994" t="s">
        <v>14071</v>
      </c>
      <c r="B1994" t="s">
        <v>14158</v>
      </c>
    </row>
    <row r="1995" spans="1:2">
      <c r="A1995" t="s">
        <v>4491</v>
      </c>
      <c r="B1995" t="s">
        <v>4493</v>
      </c>
    </row>
    <row r="1996" spans="1:2">
      <c r="A1996" t="s">
        <v>5946</v>
      </c>
      <c r="B1996" t="s">
        <v>5947</v>
      </c>
    </row>
    <row r="1997" spans="1:2">
      <c r="A1997" t="s">
        <v>5799</v>
      </c>
      <c r="B1997" t="s">
        <v>5800</v>
      </c>
    </row>
    <row r="1998" spans="1:2">
      <c r="A1998" t="s">
        <v>4004</v>
      </c>
      <c r="B1998" t="s">
        <v>4005</v>
      </c>
    </row>
    <row r="1999" spans="1:2">
      <c r="A1999" t="s">
        <v>14133</v>
      </c>
      <c r="B1999" t="s">
        <v>14206</v>
      </c>
    </row>
    <row r="2000" spans="1:2">
      <c r="A2000" t="s">
        <v>5751</v>
      </c>
      <c r="B2000" t="s">
        <v>5752</v>
      </c>
    </row>
    <row r="2001" spans="1:2">
      <c r="A2001" t="s">
        <v>14072</v>
      </c>
      <c r="B2001" t="s">
        <v>14159</v>
      </c>
    </row>
    <row r="2002" spans="1:2">
      <c r="A2002" t="s">
        <v>6256</v>
      </c>
      <c r="B2002" t="s">
        <v>6257</v>
      </c>
    </row>
    <row r="2003" spans="1:2">
      <c r="A2003" t="s">
        <v>14090</v>
      </c>
      <c r="B2003" t="s">
        <v>4991</v>
      </c>
    </row>
    <row r="2004" spans="1:2">
      <c r="A2004" t="s">
        <v>13055</v>
      </c>
      <c r="B2004" t="s">
        <v>13056</v>
      </c>
    </row>
    <row r="2005" spans="1:2">
      <c r="A2005" t="s">
        <v>7958</v>
      </c>
      <c r="B2005" t="s">
        <v>7959</v>
      </c>
    </row>
    <row r="2006" spans="1:2">
      <c r="A2006" t="s">
        <v>10123</v>
      </c>
      <c r="B2006" t="s">
        <v>10124</v>
      </c>
    </row>
    <row r="2007" spans="1:2">
      <c r="A2007" t="s">
        <v>7043</v>
      </c>
      <c r="B2007" t="s">
        <v>14222</v>
      </c>
    </row>
    <row r="2008" spans="1:2">
      <c r="A2008" t="s">
        <v>13457</v>
      </c>
      <c r="B2008" t="s">
        <v>13458</v>
      </c>
    </row>
    <row r="2009" spans="1:2">
      <c r="A2009" t="s">
        <v>13457</v>
      </c>
      <c r="B2009" t="s">
        <v>13462</v>
      </c>
    </row>
    <row r="2010" spans="1:2">
      <c r="A2010" t="s">
        <v>4700</v>
      </c>
      <c r="B2010" t="s">
        <v>4701</v>
      </c>
    </row>
    <row r="2011" spans="1:2">
      <c r="A2011" t="s">
        <v>10664</v>
      </c>
      <c r="B2011" t="s">
        <v>10665</v>
      </c>
    </row>
    <row r="2012" spans="1:2">
      <c r="A2012" t="s">
        <v>10025</v>
      </c>
      <c r="B2012" t="s">
        <v>10026</v>
      </c>
    </row>
    <row r="2013" spans="1:2">
      <c r="A2013" t="s">
        <v>10025</v>
      </c>
      <c r="B2013" t="s">
        <v>10026</v>
      </c>
    </row>
    <row r="2014" spans="1:2">
      <c r="A2014" t="s">
        <v>7043</v>
      </c>
      <c r="B2014" t="s">
        <v>7044</v>
      </c>
    </row>
    <row r="2015" spans="1:2">
      <c r="A2015" t="s">
        <v>4669</v>
      </c>
      <c r="B2015" t="s">
        <v>4670</v>
      </c>
    </row>
    <row r="2016" spans="1:2">
      <c r="A2016" t="s">
        <v>10310</v>
      </c>
      <c r="B2016" t="s">
        <v>10311</v>
      </c>
    </row>
    <row r="2017" spans="1:2">
      <c r="A2017" t="s">
        <v>3372</v>
      </c>
      <c r="B2017" t="s">
        <v>3373</v>
      </c>
    </row>
    <row r="2018" spans="1:2">
      <c r="A2018" t="s">
        <v>3372</v>
      </c>
      <c r="B2018" t="s">
        <v>3373</v>
      </c>
    </row>
    <row r="2019" spans="1:2">
      <c r="A2019" t="s">
        <v>4671</v>
      </c>
      <c r="B2019" t="s">
        <v>1882</v>
      </c>
    </row>
    <row r="2020" spans="1:2">
      <c r="A2020" t="s">
        <v>9358</v>
      </c>
      <c r="B2020" t="s">
        <v>9359</v>
      </c>
    </row>
    <row r="2021" spans="1:2">
      <c r="A2021" t="s">
        <v>3404</v>
      </c>
      <c r="B2021" t="s">
        <v>3405</v>
      </c>
    </row>
    <row r="2022" spans="1:2">
      <c r="A2022" t="s">
        <v>3404</v>
      </c>
      <c r="B2022" t="s">
        <v>3405</v>
      </c>
    </row>
    <row r="2023" spans="1:2">
      <c r="A2023" t="s">
        <v>5906</v>
      </c>
      <c r="B2023" t="s">
        <v>5907</v>
      </c>
    </row>
    <row r="2024" spans="1:2">
      <c r="A2024" t="s">
        <v>9041</v>
      </c>
      <c r="B2024" t="s">
        <v>9042</v>
      </c>
    </row>
    <row r="2025" spans="1:2">
      <c r="A2025" t="s">
        <v>4780</v>
      </c>
      <c r="B2025" t="s">
        <v>4781</v>
      </c>
    </row>
    <row r="2026" spans="1:2">
      <c r="A2026" t="s">
        <v>6333</v>
      </c>
      <c r="B2026" t="s">
        <v>6334</v>
      </c>
    </row>
    <row r="2027" spans="1:2">
      <c r="A2027" t="s">
        <v>5139</v>
      </c>
      <c r="B2027" t="s">
        <v>5140</v>
      </c>
    </row>
    <row r="2028" spans="1:2">
      <c r="A2028" t="s">
        <v>10206</v>
      </c>
      <c r="B2028" t="s">
        <v>10207</v>
      </c>
    </row>
    <row r="2029" spans="1:2">
      <c r="A2029" t="s">
        <v>6134</v>
      </c>
      <c r="B2029" t="s">
        <v>6135</v>
      </c>
    </row>
    <row r="2030" spans="1:2">
      <c r="A2030" t="s">
        <v>5091</v>
      </c>
      <c r="B2030" t="s">
        <v>5092</v>
      </c>
    </row>
    <row r="2031" spans="1:2">
      <c r="A2031" t="s">
        <v>6847</v>
      </c>
      <c r="B2031" t="s">
        <v>6848</v>
      </c>
    </row>
    <row r="2032" spans="1:2">
      <c r="A2032" t="s">
        <v>7129</v>
      </c>
      <c r="B2032" t="s">
        <v>14226</v>
      </c>
    </row>
    <row r="2033" spans="1:2">
      <c r="A2033" t="s">
        <v>12073</v>
      </c>
      <c r="B2033" t="s">
        <v>12074</v>
      </c>
    </row>
    <row r="2034" spans="1:2">
      <c r="A2034" t="s">
        <v>12073</v>
      </c>
      <c r="B2034" t="s">
        <v>12074</v>
      </c>
    </row>
    <row r="2035" spans="1:2">
      <c r="A2035" t="s">
        <v>9756</v>
      </c>
      <c r="B2035" t="s">
        <v>9757</v>
      </c>
    </row>
    <row r="2036" spans="1:2">
      <c r="A2036" t="s">
        <v>6016</v>
      </c>
      <c r="B2036" t="s">
        <v>6017</v>
      </c>
    </row>
    <row r="2037" spans="1:2">
      <c r="A2037" t="s">
        <v>5187</v>
      </c>
      <c r="B2037" t="s">
        <v>5188</v>
      </c>
    </row>
    <row r="2038" spans="1:2">
      <c r="A2038" t="s">
        <v>11957</v>
      </c>
      <c r="B2038" t="s">
        <v>11958</v>
      </c>
    </row>
    <row r="2039" spans="1:2">
      <c r="A2039" t="s">
        <v>5379</v>
      </c>
      <c r="B2039" t="s">
        <v>5380</v>
      </c>
    </row>
    <row r="2040" spans="1:2">
      <c r="A2040" t="s">
        <v>10456</v>
      </c>
      <c r="B2040" t="s">
        <v>10458</v>
      </c>
    </row>
    <row r="2041" spans="1:2">
      <c r="A2041" t="s">
        <v>10435</v>
      </c>
      <c r="B2041" t="s">
        <v>10436</v>
      </c>
    </row>
    <row r="2042" spans="1:2">
      <c r="A2042" t="s">
        <v>10339</v>
      </c>
      <c r="B2042" t="s">
        <v>10341</v>
      </c>
    </row>
    <row r="2043" spans="1:2">
      <c r="A2043" t="s">
        <v>10501</v>
      </c>
      <c r="B2043" t="s">
        <v>10503</v>
      </c>
    </row>
    <row r="2044" spans="1:2">
      <c r="A2044" t="s">
        <v>10530</v>
      </c>
      <c r="B2044" t="s">
        <v>10532</v>
      </c>
    </row>
    <row r="2045" spans="1:2">
      <c r="A2045" t="s">
        <v>10383</v>
      </c>
      <c r="B2045" t="s">
        <v>10385</v>
      </c>
    </row>
    <row r="2046" spans="1:2">
      <c r="A2046" t="s">
        <v>10519</v>
      </c>
      <c r="B2046" t="s">
        <v>10521</v>
      </c>
    </row>
    <row r="2047" spans="1:2">
      <c r="A2047" t="s">
        <v>10447</v>
      </c>
      <c r="B2047" t="s">
        <v>10448</v>
      </c>
    </row>
    <row r="2048" spans="1:2">
      <c r="A2048" t="s">
        <v>6258</v>
      </c>
      <c r="B2048" t="s">
        <v>6259</v>
      </c>
    </row>
    <row r="2049" spans="1:2">
      <c r="A2049" t="s">
        <v>7060</v>
      </c>
      <c r="B2049" t="s">
        <v>3006</v>
      </c>
    </row>
    <row r="2050" spans="1:2">
      <c r="A2050" t="s">
        <v>12067</v>
      </c>
      <c r="B2050" t="s">
        <v>12068</v>
      </c>
    </row>
    <row r="2051" spans="1:2">
      <c r="A2051" t="s">
        <v>8973</v>
      </c>
      <c r="B2051" t="s">
        <v>8974</v>
      </c>
    </row>
    <row r="2052" spans="1:2">
      <c r="A2052" t="s">
        <v>7632</v>
      </c>
      <c r="B2052" t="s">
        <v>1899</v>
      </c>
    </row>
    <row r="2053" spans="1:2">
      <c r="A2053" t="s">
        <v>7632</v>
      </c>
      <c r="B2053" t="s">
        <v>7633</v>
      </c>
    </row>
    <row r="2054" spans="1:2">
      <c r="A2054" t="s">
        <v>13359</v>
      </c>
      <c r="B2054" t="s">
        <v>13360</v>
      </c>
    </row>
    <row r="2055" spans="1:2">
      <c r="A2055" t="s">
        <v>13348</v>
      </c>
      <c r="B2055" t="s">
        <v>13349</v>
      </c>
    </row>
    <row r="2056" spans="1:2">
      <c r="A2056" t="s">
        <v>11641</v>
      </c>
      <c r="B2056" t="s">
        <v>11642</v>
      </c>
    </row>
    <row r="2057" spans="1:2">
      <c r="A2057" t="s">
        <v>9375</v>
      </c>
      <c r="B2057" t="s">
        <v>9376</v>
      </c>
    </row>
    <row r="2058" spans="1:2">
      <c r="A2058" t="s">
        <v>9368</v>
      </c>
      <c r="B2058" t="s">
        <v>9369</v>
      </c>
    </row>
    <row r="2059" spans="1:2">
      <c r="A2059" t="s">
        <v>6857</v>
      </c>
      <c r="B2059" t="s">
        <v>6858</v>
      </c>
    </row>
    <row r="2060" spans="1:2">
      <c r="A2060" t="s">
        <v>14102</v>
      </c>
      <c r="B2060" t="s">
        <v>4933</v>
      </c>
    </row>
    <row r="2061" spans="1:2">
      <c r="A2061" t="s">
        <v>11587</v>
      </c>
      <c r="B2061" t="s">
        <v>11588</v>
      </c>
    </row>
    <row r="2062" spans="1:2">
      <c r="A2062" t="s">
        <v>7227</v>
      </c>
      <c r="B2062" t="s">
        <v>7228</v>
      </c>
    </row>
    <row r="2063" spans="1:2">
      <c r="A2063" t="s">
        <v>12964</v>
      </c>
      <c r="B2063" t="s">
        <v>12965</v>
      </c>
    </row>
    <row r="2064" spans="1:2">
      <c r="A2064" t="s">
        <v>7595</v>
      </c>
      <c r="B2064" t="s">
        <v>7596</v>
      </c>
    </row>
    <row r="2065" spans="1:2">
      <c r="A2065" t="s">
        <v>7595</v>
      </c>
      <c r="B2065" t="s">
        <v>7597</v>
      </c>
    </row>
    <row r="2066" spans="1:2">
      <c r="A2066" t="s">
        <v>4796</v>
      </c>
      <c r="B2066" t="s">
        <v>4797</v>
      </c>
    </row>
    <row r="2067" spans="1:2">
      <c r="A2067" t="s">
        <v>7658</v>
      </c>
      <c r="B2067" t="s">
        <v>7659</v>
      </c>
    </row>
    <row r="2068" spans="1:2">
      <c r="A2068" t="s">
        <v>4388</v>
      </c>
      <c r="B2068" t="s">
        <v>4390</v>
      </c>
    </row>
    <row r="2069" spans="1:2">
      <c r="A2069" t="s">
        <v>4388</v>
      </c>
      <c r="B2069" t="s">
        <v>4392</v>
      </c>
    </row>
    <row r="2070" spans="1:2">
      <c r="A2070" t="s">
        <v>4688</v>
      </c>
      <c r="B2070" t="s">
        <v>1856</v>
      </c>
    </row>
    <row r="2071" spans="1:2">
      <c r="A2071" t="s">
        <v>4279</v>
      </c>
      <c r="B2071" t="s">
        <v>4280</v>
      </c>
    </row>
    <row r="2072" spans="1:2">
      <c r="A2072" t="s">
        <v>4385</v>
      </c>
      <c r="B2072" t="s">
        <v>4386</v>
      </c>
    </row>
    <row r="2073" spans="1:2">
      <c r="A2073" t="s">
        <v>4385</v>
      </c>
      <c r="B2073" t="s">
        <v>4386</v>
      </c>
    </row>
    <row r="2074" spans="1:2">
      <c r="A2074" t="s">
        <v>10027</v>
      </c>
      <c r="B2074" t="s">
        <v>10028</v>
      </c>
    </row>
    <row r="2075" spans="1:2">
      <c r="A2075" t="s">
        <v>10027</v>
      </c>
      <c r="B2075" t="s">
        <v>10028</v>
      </c>
    </row>
    <row r="2076" spans="1:2">
      <c r="A2076" t="s">
        <v>11701</v>
      </c>
      <c r="B2076" t="s">
        <v>11702</v>
      </c>
    </row>
    <row r="2077" spans="1:2">
      <c r="A2077" t="s">
        <v>7201</v>
      </c>
      <c r="B2077" t="s">
        <v>7202</v>
      </c>
    </row>
    <row r="2078" spans="1:2">
      <c r="A2078" t="s">
        <v>8030</v>
      </c>
      <c r="B2078" t="s">
        <v>8031</v>
      </c>
    </row>
    <row r="2079" spans="1:2">
      <c r="A2079" t="s">
        <v>4006</v>
      </c>
      <c r="B2079" t="s">
        <v>4007</v>
      </c>
    </row>
    <row r="2080" spans="1:2">
      <c r="A2080" t="s">
        <v>6132</v>
      </c>
      <c r="B2080" t="s">
        <v>6133</v>
      </c>
    </row>
    <row r="2081" spans="1:2">
      <c r="A2081" t="s">
        <v>9340</v>
      </c>
      <c r="B2081" t="s">
        <v>9341</v>
      </c>
    </row>
    <row r="2082" spans="1:2">
      <c r="A2082" t="s">
        <v>5121</v>
      </c>
      <c r="B2082" t="s">
        <v>5122</v>
      </c>
    </row>
    <row r="2083" spans="1:2">
      <c r="A2083" t="s">
        <v>9324</v>
      </c>
      <c r="B2083" t="s">
        <v>9325</v>
      </c>
    </row>
    <row r="2084" spans="1:2">
      <c r="A2084" t="s">
        <v>13018</v>
      </c>
      <c r="B2084" t="s">
        <v>13019</v>
      </c>
    </row>
    <row r="2085" spans="1:2">
      <c r="A2085" t="s">
        <v>5009</v>
      </c>
      <c r="B2085" t="s">
        <v>5010</v>
      </c>
    </row>
    <row r="2086" spans="1:2">
      <c r="A2086" t="s">
        <v>11497</v>
      </c>
      <c r="B2086" t="s">
        <v>11498</v>
      </c>
    </row>
    <row r="2087" spans="1:2">
      <c r="A2087" t="s">
        <v>4398</v>
      </c>
      <c r="B2087" t="s">
        <v>4400</v>
      </c>
    </row>
    <row r="2088" spans="1:2">
      <c r="A2088" t="s">
        <v>4398</v>
      </c>
      <c r="B2088" t="s">
        <v>4402</v>
      </c>
    </row>
    <row r="2089" spans="1:2">
      <c r="A2089" t="s">
        <v>11763</v>
      </c>
      <c r="B2089" t="s">
        <v>11764</v>
      </c>
    </row>
    <row r="2090" spans="1:2">
      <c r="A2090" t="s">
        <v>12630</v>
      </c>
      <c r="B2090" t="s">
        <v>12631</v>
      </c>
    </row>
    <row r="2091" spans="1:2">
      <c r="A2091" t="s">
        <v>12650</v>
      </c>
      <c r="B2091" t="s">
        <v>12631</v>
      </c>
    </row>
    <row r="2092" spans="1:2">
      <c r="A2092" t="s">
        <v>12628</v>
      </c>
      <c r="B2092" t="s">
        <v>12629</v>
      </c>
    </row>
    <row r="2093" spans="1:2">
      <c r="A2093" t="s">
        <v>3501</v>
      </c>
      <c r="B2093" t="s">
        <v>3502</v>
      </c>
    </row>
    <row r="2094" spans="1:2">
      <c r="A2094" t="s">
        <v>10219</v>
      </c>
      <c r="B2094" t="s">
        <v>10221</v>
      </c>
    </row>
    <row r="2095" spans="1:2">
      <c r="A2095" t="s">
        <v>10212</v>
      </c>
      <c r="B2095" t="s">
        <v>10213</v>
      </c>
    </row>
    <row r="2096" spans="1:2">
      <c r="A2096" t="s">
        <v>4684</v>
      </c>
      <c r="B2096" t="s">
        <v>4685</v>
      </c>
    </row>
    <row r="2097" spans="1:2">
      <c r="A2097" t="s">
        <v>6604</v>
      </c>
      <c r="B2097" t="s">
        <v>6605</v>
      </c>
    </row>
    <row r="2098" spans="1:2">
      <c r="A2098" t="s">
        <v>5567</v>
      </c>
      <c r="B2098" t="s">
        <v>5568</v>
      </c>
    </row>
    <row r="2099" spans="1:2">
      <c r="A2099" t="s">
        <v>5465</v>
      </c>
      <c r="B2099" t="s">
        <v>5466</v>
      </c>
    </row>
    <row r="2100" spans="1:2">
      <c r="A2100" t="s">
        <v>4737</v>
      </c>
      <c r="B2100" t="s">
        <v>4738</v>
      </c>
    </row>
    <row r="2101" spans="1:2">
      <c r="A2101" t="s">
        <v>3505</v>
      </c>
      <c r="B2101" t="s">
        <v>3506</v>
      </c>
    </row>
    <row r="2102" spans="1:2">
      <c r="A2102" t="s">
        <v>7626</v>
      </c>
      <c r="B2102" t="s">
        <v>7628</v>
      </c>
    </row>
    <row r="2103" spans="1:2">
      <c r="A2103" t="s">
        <v>7557</v>
      </c>
      <c r="B2103" t="s">
        <v>7558</v>
      </c>
    </row>
    <row r="2104" spans="1:2">
      <c r="A2104" t="s">
        <v>7621</v>
      </c>
      <c r="B2104" t="s">
        <v>7622</v>
      </c>
    </row>
    <row r="2105" spans="1:2">
      <c r="A2105" t="s">
        <v>4694</v>
      </c>
      <c r="B2105" t="s">
        <v>1851</v>
      </c>
    </row>
    <row r="2106" spans="1:2">
      <c r="A2106" t="s">
        <v>10852</v>
      </c>
      <c r="B2106" t="s">
        <v>10853</v>
      </c>
    </row>
    <row r="2107" spans="1:2">
      <c r="A2107" t="s">
        <v>13258</v>
      </c>
      <c r="B2107" t="s">
        <v>13259</v>
      </c>
    </row>
    <row r="2108" spans="1:2">
      <c r="A2108" t="s">
        <v>10267</v>
      </c>
      <c r="B2108" t="s">
        <v>10270</v>
      </c>
    </row>
    <row r="2109" spans="1:2">
      <c r="A2109" t="s">
        <v>9580</v>
      </c>
      <c r="B2109" t="s">
        <v>9581</v>
      </c>
    </row>
    <row r="2110" spans="1:2">
      <c r="A2110" t="s">
        <v>9577</v>
      </c>
      <c r="B2110" t="s">
        <v>9578</v>
      </c>
    </row>
    <row r="2111" spans="1:2">
      <c r="A2111" t="s">
        <v>7913</v>
      </c>
      <c r="B2111" t="s">
        <v>7914</v>
      </c>
    </row>
    <row r="2112" spans="1:2">
      <c r="A2112" t="s">
        <v>7910</v>
      </c>
      <c r="B2112" t="s">
        <v>7911</v>
      </c>
    </row>
    <row r="2113" spans="1:2">
      <c r="A2113" t="s">
        <v>7910</v>
      </c>
      <c r="B2113" t="s">
        <v>7912</v>
      </c>
    </row>
    <row r="2114" spans="1:2">
      <c r="A2114" t="s">
        <v>7913</v>
      </c>
      <c r="B2114" t="s">
        <v>7915</v>
      </c>
    </row>
    <row r="2115" spans="1:2">
      <c r="A2115" t="s">
        <v>7591</v>
      </c>
      <c r="B2115" t="s">
        <v>1813</v>
      </c>
    </row>
    <row r="2116" spans="1:2">
      <c r="A2116" t="s">
        <v>7591</v>
      </c>
      <c r="B2116" t="s">
        <v>7592</v>
      </c>
    </row>
    <row r="2117" spans="1:2">
      <c r="A2117" t="s">
        <v>10838</v>
      </c>
      <c r="B2117" t="s">
        <v>10839</v>
      </c>
    </row>
    <row r="2118" spans="1:2">
      <c r="A2118" t="s">
        <v>9017</v>
      </c>
      <c r="B2118" t="s">
        <v>9018</v>
      </c>
    </row>
    <row r="2119" spans="1:2">
      <c r="A2119" t="s">
        <v>10862</v>
      </c>
      <c r="B2119" t="s">
        <v>10863</v>
      </c>
    </row>
    <row r="2120" spans="1:2">
      <c r="A2120" t="s">
        <v>12990</v>
      </c>
      <c r="B2120" t="s">
        <v>12987</v>
      </c>
    </row>
    <row r="2121" spans="1:2">
      <c r="A2121" t="s">
        <v>7614</v>
      </c>
      <c r="B2121" t="s">
        <v>2047</v>
      </c>
    </row>
    <row r="2122" spans="1:2">
      <c r="A2122" t="s">
        <v>13401</v>
      </c>
      <c r="B2122" t="s">
        <v>13402</v>
      </c>
    </row>
    <row r="2123" spans="1:2">
      <c r="A2123" t="s">
        <v>11214</v>
      </c>
      <c r="B2123" t="s">
        <v>11215</v>
      </c>
    </row>
    <row r="2124" spans="1:2">
      <c r="A2124" t="s">
        <v>11218</v>
      </c>
      <c r="B2124" t="s">
        <v>11219</v>
      </c>
    </row>
    <row r="2125" spans="1:2">
      <c r="A2125" t="s">
        <v>10242</v>
      </c>
      <c r="B2125" t="s">
        <v>2087</v>
      </c>
    </row>
    <row r="2126" spans="1:2">
      <c r="A2126" t="s">
        <v>13073</v>
      </c>
      <c r="B2126" t="s">
        <v>13074</v>
      </c>
    </row>
    <row r="2127" spans="1:2">
      <c r="A2127" t="s">
        <v>5372</v>
      </c>
      <c r="B2127" t="s">
        <v>2020</v>
      </c>
    </row>
    <row r="2128" spans="1:2">
      <c r="A2128" t="s">
        <v>12053</v>
      </c>
      <c r="B2128" t="s">
        <v>12054</v>
      </c>
    </row>
    <row r="2129" spans="1:2">
      <c r="A2129" t="s">
        <v>11451</v>
      </c>
      <c r="B2129" t="s">
        <v>11452</v>
      </c>
    </row>
    <row r="2130" spans="1:2">
      <c r="A2130" t="s">
        <v>8669</v>
      </c>
      <c r="B2130" t="s">
        <v>8670</v>
      </c>
    </row>
    <row r="2131" spans="1:2">
      <c r="A2131" t="s">
        <v>8450</v>
      </c>
      <c r="B2131" t="s">
        <v>8452</v>
      </c>
    </row>
    <row r="2132" spans="1:2">
      <c r="A2132" t="s">
        <v>8895</v>
      </c>
      <c r="B2132" t="s">
        <v>8896</v>
      </c>
    </row>
    <row r="2133" spans="1:2">
      <c r="A2133" t="s">
        <v>13480</v>
      </c>
      <c r="B2133" t="s">
        <v>13487</v>
      </c>
    </row>
    <row r="2134" spans="1:2">
      <c r="A2134" t="s">
        <v>10565</v>
      </c>
      <c r="B2134" t="s">
        <v>10567</v>
      </c>
    </row>
    <row r="2135" spans="1:2">
      <c r="A2135" t="s">
        <v>11609</v>
      </c>
      <c r="B2135" t="s">
        <v>11610</v>
      </c>
    </row>
    <row r="2136" spans="1:2">
      <c r="A2136" t="s">
        <v>12862</v>
      </c>
      <c r="B2136" t="s">
        <v>12863</v>
      </c>
    </row>
    <row r="2137" spans="1:2">
      <c r="A2137" t="s">
        <v>13453</v>
      </c>
      <c r="B2137" t="s">
        <v>13454</v>
      </c>
    </row>
    <row r="2138" spans="1:2">
      <c r="A2138" t="s">
        <v>12534</v>
      </c>
      <c r="B2138" t="s">
        <v>12535</v>
      </c>
    </row>
    <row r="2139" spans="1:2">
      <c r="A2139" t="s">
        <v>8333</v>
      </c>
      <c r="B2139" t="s">
        <v>8334</v>
      </c>
    </row>
    <row r="2140" spans="1:2">
      <c r="A2140" t="s">
        <v>10093</v>
      </c>
      <c r="B2140" t="s">
        <v>10094</v>
      </c>
    </row>
    <row r="2141" spans="1:2">
      <c r="A2141" t="s">
        <v>10093</v>
      </c>
      <c r="B2141" t="s">
        <v>10094</v>
      </c>
    </row>
    <row r="2142" spans="1:2">
      <c r="A2142" t="s">
        <v>10242</v>
      </c>
      <c r="B2142" t="s">
        <v>10243</v>
      </c>
    </row>
    <row r="2143" spans="1:2">
      <c r="A2143" t="s">
        <v>10242</v>
      </c>
      <c r="B2143" t="s">
        <v>10243</v>
      </c>
    </row>
    <row r="2144" spans="1:2">
      <c r="A2144" t="s">
        <v>9440</v>
      </c>
      <c r="B2144" t="s">
        <v>9441</v>
      </c>
    </row>
    <row r="2145" spans="1:2">
      <c r="A2145" t="s">
        <v>9440</v>
      </c>
      <c r="B2145" t="s">
        <v>9441</v>
      </c>
    </row>
    <row r="2146" spans="1:2">
      <c r="A2146" t="s">
        <v>8587</v>
      </c>
      <c r="B2146" t="s">
        <v>8588</v>
      </c>
    </row>
    <row r="2147" spans="1:2">
      <c r="A2147" t="s">
        <v>13457</v>
      </c>
      <c r="B2147" t="s">
        <v>13461</v>
      </c>
    </row>
    <row r="2148" spans="1:2">
      <c r="A2148" t="s">
        <v>7155</v>
      </c>
      <c r="B2148" t="s">
        <v>7156</v>
      </c>
    </row>
    <row r="2149" spans="1:2">
      <c r="A2149" t="s">
        <v>14134</v>
      </c>
      <c r="B2149" t="s">
        <v>5744</v>
      </c>
    </row>
    <row r="2150" spans="1:2">
      <c r="A2150" t="s">
        <v>4438</v>
      </c>
      <c r="B2150" t="s">
        <v>4439</v>
      </c>
    </row>
    <row r="2151" spans="1:2">
      <c r="A2151" t="s">
        <v>10860</v>
      </c>
      <c r="B2151" t="s">
        <v>10861</v>
      </c>
    </row>
    <row r="2152" spans="1:2">
      <c r="A2152" t="s">
        <v>4826</v>
      </c>
      <c r="B2152" t="s">
        <v>4827</v>
      </c>
    </row>
    <row r="2153" spans="1:2">
      <c r="A2153" t="s">
        <v>4844</v>
      </c>
      <c r="B2153" t="s">
        <v>4845</v>
      </c>
    </row>
    <row r="2154" spans="1:2">
      <c r="A2154" t="s">
        <v>9262</v>
      </c>
      <c r="B2154" t="s">
        <v>9263</v>
      </c>
    </row>
    <row r="2155" spans="1:2">
      <c r="A2155" t="s">
        <v>11813</v>
      </c>
      <c r="B2155" t="s">
        <v>11814</v>
      </c>
    </row>
    <row r="2156" spans="1:2">
      <c r="A2156" t="s">
        <v>5891</v>
      </c>
      <c r="B2156" t="s">
        <v>5892</v>
      </c>
    </row>
    <row r="2157" spans="1:2">
      <c r="A2157" t="s">
        <v>5509</v>
      </c>
      <c r="B2157" t="s">
        <v>5510</v>
      </c>
    </row>
    <row r="2158" spans="1:2">
      <c r="A2158" t="s">
        <v>13075</v>
      </c>
      <c r="B2158" t="s">
        <v>13076</v>
      </c>
    </row>
    <row r="2159" spans="1:2">
      <c r="A2159" t="s">
        <v>5262</v>
      </c>
      <c r="B2159" t="s">
        <v>5263</v>
      </c>
    </row>
    <row r="2160" spans="1:2">
      <c r="A2160" t="s">
        <v>10336</v>
      </c>
      <c r="B2160" t="s">
        <v>10337</v>
      </c>
    </row>
    <row r="2161" spans="1:2">
      <c r="A2161" t="s">
        <v>10339</v>
      </c>
      <c r="B2161" t="s">
        <v>10340</v>
      </c>
    </row>
    <row r="2162" spans="1:2">
      <c r="A2162" t="s">
        <v>10347</v>
      </c>
      <c r="B2162" t="s">
        <v>10349</v>
      </c>
    </row>
    <row r="2163" spans="1:2">
      <c r="A2163" t="s">
        <v>10408</v>
      </c>
      <c r="B2163" t="s">
        <v>10409</v>
      </c>
    </row>
    <row r="2164" spans="1:2">
      <c r="A2164" t="s">
        <v>10408</v>
      </c>
      <c r="B2164" t="s">
        <v>10409</v>
      </c>
    </row>
    <row r="2165" spans="1:2">
      <c r="A2165" t="s">
        <v>8639</v>
      </c>
      <c r="B2165" t="s">
        <v>8640</v>
      </c>
    </row>
    <row r="2166" spans="1:2">
      <c r="A2166" t="s">
        <v>5330</v>
      </c>
      <c r="B2166" t="s">
        <v>5331</v>
      </c>
    </row>
    <row r="2167" spans="1:2">
      <c r="A2167" t="s">
        <v>6433</v>
      </c>
      <c r="B2167" t="s">
        <v>6434</v>
      </c>
    </row>
    <row r="2168" spans="1:2">
      <c r="A2168" t="s">
        <v>3678</v>
      </c>
      <c r="B2168" t="s">
        <v>3679</v>
      </c>
    </row>
    <row r="2169" spans="1:2">
      <c r="A2169" t="s">
        <v>9895</v>
      </c>
      <c r="B2169" t="s">
        <v>9896</v>
      </c>
    </row>
    <row r="2170" spans="1:2">
      <c r="A2170" t="s">
        <v>7256</v>
      </c>
      <c r="B2170" t="s">
        <v>7257</v>
      </c>
    </row>
    <row r="2171" spans="1:2">
      <c r="A2171" t="s">
        <v>13477</v>
      </c>
      <c r="B2171" t="s">
        <v>13479</v>
      </c>
    </row>
    <row r="2172" spans="1:2">
      <c r="A2172" t="s">
        <v>4271</v>
      </c>
      <c r="B2172" t="s">
        <v>4272</v>
      </c>
    </row>
    <row r="2173" spans="1:2">
      <c r="A2173" t="s">
        <v>7931</v>
      </c>
      <c r="B2173" t="s">
        <v>14235</v>
      </c>
    </row>
    <row r="2174" spans="1:2">
      <c r="A2174" t="s">
        <v>9379</v>
      </c>
      <c r="B2174" t="s">
        <v>9380</v>
      </c>
    </row>
    <row r="2175" spans="1:2">
      <c r="A2175" t="s">
        <v>8497</v>
      </c>
      <c r="B2175" t="s">
        <v>8498</v>
      </c>
    </row>
    <row r="2176" spans="1:2">
      <c r="A2176" t="s">
        <v>5185</v>
      </c>
      <c r="B2176" t="s">
        <v>5186</v>
      </c>
    </row>
    <row r="2177" spans="1:2">
      <c r="A2177" t="s">
        <v>13111</v>
      </c>
      <c r="B2177" t="s">
        <v>13112</v>
      </c>
    </row>
    <row r="2178" spans="1:2">
      <c r="A2178" t="s">
        <v>5737</v>
      </c>
      <c r="B2178" t="s">
        <v>5738</v>
      </c>
    </row>
    <row r="2179" spans="1:2">
      <c r="A2179" t="s">
        <v>5735</v>
      </c>
      <c r="B2179" t="s">
        <v>5736</v>
      </c>
    </row>
    <row r="2180" spans="1:2">
      <c r="A2180" t="s">
        <v>8845</v>
      </c>
      <c r="B2180" t="s">
        <v>8846</v>
      </c>
    </row>
    <row r="2181" spans="1:2">
      <c r="A2181" t="s">
        <v>11030</v>
      </c>
      <c r="B2181" t="s">
        <v>11031</v>
      </c>
    </row>
    <row r="2182" spans="1:2">
      <c r="A2182" t="s">
        <v>11030</v>
      </c>
      <c r="B2182" t="s">
        <v>11032</v>
      </c>
    </row>
    <row r="2183" spans="1:2">
      <c r="A2183" t="s">
        <v>9810</v>
      </c>
      <c r="B2183" t="s">
        <v>9811</v>
      </c>
    </row>
    <row r="2184" spans="1:2">
      <c r="A2184" t="s">
        <v>6714</v>
      </c>
      <c r="B2184" t="s">
        <v>6715</v>
      </c>
    </row>
    <row r="2185" spans="1:2">
      <c r="A2185" t="s">
        <v>6018</v>
      </c>
      <c r="B2185" t="s">
        <v>6019</v>
      </c>
    </row>
    <row r="2186" spans="1:2">
      <c r="A2186" t="s">
        <v>4037</v>
      </c>
      <c r="B2186" t="s">
        <v>4038</v>
      </c>
    </row>
    <row r="2187" spans="1:2">
      <c r="A2187" t="s">
        <v>6577</v>
      </c>
      <c r="B2187" t="s">
        <v>6578</v>
      </c>
    </row>
    <row r="2188" spans="1:2">
      <c r="A2188" t="s">
        <v>13047</v>
      </c>
      <c r="B2188" t="s">
        <v>13048</v>
      </c>
    </row>
    <row r="2189" spans="1:2">
      <c r="A2189" t="s">
        <v>6591</v>
      </c>
      <c r="B2189" t="s">
        <v>6592</v>
      </c>
    </row>
    <row r="2190" spans="1:2">
      <c r="A2190" t="s">
        <v>10565</v>
      </c>
      <c r="B2190" t="s">
        <v>10566</v>
      </c>
    </row>
    <row r="2191" spans="1:2">
      <c r="A2191" t="s">
        <v>13501</v>
      </c>
      <c r="B2191" t="s">
        <v>13507</v>
      </c>
    </row>
    <row r="2192" spans="1:2">
      <c r="A2192" t="s">
        <v>8169</v>
      </c>
      <c r="B2192" t="s">
        <v>8170</v>
      </c>
    </row>
    <row r="2193" spans="1:2">
      <c r="A2193" t="s">
        <v>7526</v>
      </c>
      <c r="B2193" t="s">
        <v>7527</v>
      </c>
    </row>
    <row r="2194" spans="1:2">
      <c r="A2194" t="s">
        <v>12687</v>
      </c>
      <c r="B2194" t="s">
        <v>12688</v>
      </c>
    </row>
    <row r="2195" spans="1:2">
      <c r="A2195" t="s">
        <v>11063</v>
      </c>
      <c r="B2195" t="s">
        <v>11065</v>
      </c>
    </row>
    <row r="2196" spans="1:2">
      <c r="A2196" t="s">
        <v>11063</v>
      </c>
      <c r="B2196" t="s">
        <v>11064</v>
      </c>
    </row>
    <row r="2197" spans="1:2">
      <c r="A2197" t="s">
        <v>11257</v>
      </c>
      <c r="B2197" t="s">
        <v>11258</v>
      </c>
    </row>
    <row r="2198" spans="1:2">
      <c r="A2198" t="s">
        <v>10477</v>
      </c>
      <c r="B2198" t="s">
        <v>10478</v>
      </c>
    </row>
    <row r="2199" spans="1:2">
      <c r="A2199" t="s">
        <v>10477</v>
      </c>
      <c r="B2199" t="s">
        <v>10478</v>
      </c>
    </row>
    <row r="2200" spans="1:2">
      <c r="A2200" t="s">
        <v>5776</v>
      </c>
      <c r="B2200" t="s">
        <v>5777</v>
      </c>
    </row>
    <row r="2201" spans="1:2">
      <c r="A2201" t="s">
        <v>7324</v>
      </c>
      <c r="B2201" t="s">
        <v>7325</v>
      </c>
    </row>
    <row r="2202" spans="1:2">
      <c r="A2202" t="s">
        <v>7563</v>
      </c>
      <c r="B2202" t="s">
        <v>7564</v>
      </c>
    </row>
    <row r="2203" spans="1:2">
      <c r="A2203" t="s">
        <v>7563</v>
      </c>
      <c r="B2203" t="s">
        <v>7565</v>
      </c>
    </row>
    <row r="2204" spans="1:2">
      <c r="A2204" t="s">
        <v>12992</v>
      </c>
      <c r="B2204" t="s">
        <v>12991</v>
      </c>
    </row>
    <row r="2205" spans="1:2">
      <c r="A2205" t="s">
        <v>7660</v>
      </c>
      <c r="B2205" t="s">
        <v>7661</v>
      </c>
    </row>
    <row r="2206" spans="1:2">
      <c r="A2206" t="s">
        <v>9404</v>
      </c>
      <c r="B2206" t="s">
        <v>9405</v>
      </c>
    </row>
    <row r="2207" spans="1:2">
      <c r="A2207" t="s">
        <v>9404</v>
      </c>
      <c r="B2207" t="s">
        <v>9405</v>
      </c>
    </row>
    <row r="2208" spans="1:2">
      <c r="A2208" t="s">
        <v>4824</v>
      </c>
      <c r="B2208" t="s">
        <v>4825</v>
      </c>
    </row>
    <row r="2209" spans="1:2">
      <c r="A2209" t="s">
        <v>10620</v>
      </c>
      <c r="B2209" t="s">
        <v>10622</v>
      </c>
    </row>
    <row r="2210" spans="1:2">
      <c r="A2210" t="s">
        <v>10620</v>
      </c>
      <c r="B2210" t="s">
        <v>10621</v>
      </c>
    </row>
    <row r="2211" spans="1:2">
      <c r="A2211" t="s">
        <v>6702</v>
      </c>
      <c r="B2211" t="s">
        <v>6703</v>
      </c>
    </row>
    <row r="2212" spans="1:2">
      <c r="A2212" t="s">
        <v>6048</v>
      </c>
      <c r="B2212" t="s">
        <v>6049</v>
      </c>
    </row>
    <row r="2213" spans="1:2">
      <c r="A2213" t="s">
        <v>6220</v>
      </c>
      <c r="B2213" t="s">
        <v>6221</v>
      </c>
    </row>
    <row r="2214" spans="1:2">
      <c r="A2214" t="s">
        <v>6122</v>
      </c>
      <c r="B2214" t="s">
        <v>6123</v>
      </c>
    </row>
    <row r="2215" spans="1:2">
      <c r="A2215" t="s">
        <v>6222</v>
      </c>
      <c r="B2215" t="s">
        <v>6223</v>
      </c>
    </row>
    <row r="2216" spans="1:2">
      <c r="A2216" t="s">
        <v>3680</v>
      </c>
      <c r="B2216" t="s">
        <v>3681</v>
      </c>
    </row>
    <row r="2217" spans="1:2">
      <c r="A2217" t="s">
        <v>12572</v>
      </c>
      <c r="B2217" t="s">
        <v>12573</v>
      </c>
    </row>
    <row r="2218" spans="1:2">
      <c r="A2218" t="s">
        <v>7738</v>
      </c>
      <c r="B2218" t="s">
        <v>7740</v>
      </c>
    </row>
    <row r="2219" spans="1:2">
      <c r="A2219" t="s">
        <v>7738</v>
      </c>
      <c r="B2219" t="s">
        <v>7739</v>
      </c>
    </row>
    <row r="2220" spans="1:2">
      <c r="A2220" t="s">
        <v>12418</v>
      </c>
      <c r="B2220" t="s">
        <v>12419</v>
      </c>
    </row>
    <row r="2221" spans="1:2">
      <c r="A2221" t="s">
        <v>6762</v>
      </c>
      <c r="B2221" t="s">
        <v>6763</v>
      </c>
    </row>
    <row r="2222" spans="1:2">
      <c r="A2222" t="s">
        <v>10776</v>
      </c>
      <c r="B2222" t="s">
        <v>10777</v>
      </c>
    </row>
    <row r="2223" spans="1:2">
      <c r="A2223" t="s">
        <v>13466</v>
      </c>
      <c r="B2223" t="s">
        <v>13467</v>
      </c>
    </row>
    <row r="2224" spans="1:2">
      <c r="A2224" t="s">
        <v>13443</v>
      </c>
      <c r="B2224" t="s">
        <v>13448</v>
      </c>
    </row>
    <row r="2225" spans="1:2">
      <c r="A2225" t="s">
        <v>13492</v>
      </c>
      <c r="B2225" t="s">
        <v>13500</v>
      </c>
    </row>
    <row r="2226" spans="1:2">
      <c r="A2226" t="s">
        <v>14073</v>
      </c>
      <c r="B2226" t="s">
        <v>14160</v>
      </c>
    </row>
    <row r="2227" spans="1:2">
      <c r="A2227" t="s">
        <v>11499</v>
      </c>
      <c r="B2227" t="s">
        <v>11500</v>
      </c>
    </row>
    <row r="2228" spans="1:2">
      <c r="A2228" t="s">
        <v>12745</v>
      </c>
      <c r="B2228" t="s">
        <v>12746</v>
      </c>
    </row>
    <row r="2229" spans="1:2">
      <c r="A2229" t="s">
        <v>10973</v>
      </c>
      <c r="B2229" t="s">
        <v>10975</v>
      </c>
    </row>
    <row r="2230" spans="1:2">
      <c r="A2230" t="s">
        <v>10973</v>
      </c>
      <c r="B2230" t="s">
        <v>10974</v>
      </c>
    </row>
    <row r="2231" spans="1:2">
      <c r="A2231" t="s">
        <v>7586</v>
      </c>
      <c r="B2231" t="s">
        <v>7587</v>
      </c>
    </row>
    <row r="2232" spans="1:2">
      <c r="A2232" t="s">
        <v>6616</v>
      </c>
      <c r="B2232" t="s">
        <v>6617</v>
      </c>
    </row>
    <row r="2233" spans="1:2">
      <c r="A2233" t="s">
        <v>12574</v>
      </c>
      <c r="B2233" t="s">
        <v>12575</v>
      </c>
    </row>
    <row r="2234" spans="1:2">
      <c r="A2234" t="s">
        <v>11501</v>
      </c>
      <c r="B2234" t="s">
        <v>11502</v>
      </c>
    </row>
    <row r="2235" spans="1:2">
      <c r="A2235" t="s">
        <v>8052</v>
      </c>
      <c r="B2235" t="s">
        <v>8054</v>
      </c>
    </row>
    <row r="2236" spans="1:2">
      <c r="A2236" t="s">
        <v>9123</v>
      </c>
      <c r="B2236" t="s">
        <v>9124</v>
      </c>
    </row>
    <row r="2237" spans="1:2">
      <c r="A2237" t="s">
        <v>9123</v>
      </c>
      <c r="B2237" t="s">
        <v>9124</v>
      </c>
    </row>
    <row r="2238" spans="1:2">
      <c r="A2238" t="s">
        <v>10959</v>
      </c>
      <c r="B2238" t="s">
        <v>10960</v>
      </c>
    </row>
    <row r="2239" spans="1:2">
      <c r="A2239" t="s">
        <v>5020</v>
      </c>
      <c r="B2239" t="s">
        <v>5021</v>
      </c>
    </row>
    <row r="2240" spans="1:2">
      <c r="A2240" t="s">
        <v>5574</v>
      </c>
      <c r="B2240" t="s">
        <v>5575</v>
      </c>
    </row>
    <row r="2241" spans="1:2">
      <c r="A2241" t="s">
        <v>8157</v>
      </c>
      <c r="B2241" t="s">
        <v>8160</v>
      </c>
    </row>
    <row r="2242" spans="1:2">
      <c r="A2242" t="s">
        <v>7901</v>
      </c>
      <c r="B2242" t="s">
        <v>7903</v>
      </c>
    </row>
    <row r="2243" spans="1:2">
      <c r="A2243" t="s">
        <v>6886</v>
      </c>
      <c r="B2243" t="s">
        <v>6887</v>
      </c>
    </row>
    <row r="2244" spans="1:2">
      <c r="A2244" t="s">
        <v>7760</v>
      </c>
      <c r="B2244" t="s">
        <v>7762</v>
      </c>
    </row>
    <row r="2245" spans="1:2">
      <c r="A2245" t="s">
        <v>6625</v>
      </c>
      <c r="B2245" t="s">
        <v>6626</v>
      </c>
    </row>
    <row r="2246" spans="1:2">
      <c r="A2246" t="s">
        <v>9730</v>
      </c>
      <c r="B2246" t="s">
        <v>9731</v>
      </c>
    </row>
    <row r="2247" spans="1:2">
      <c r="A2247" t="s">
        <v>9125</v>
      </c>
      <c r="B2247" t="s">
        <v>9126</v>
      </c>
    </row>
    <row r="2248" spans="1:2">
      <c r="A2248" t="s">
        <v>9125</v>
      </c>
      <c r="B2248" t="s">
        <v>9126</v>
      </c>
    </row>
    <row r="2249" spans="1:2">
      <c r="A2249" t="s">
        <v>11021</v>
      </c>
      <c r="B2249" t="s">
        <v>11022</v>
      </c>
    </row>
    <row r="2250" spans="1:2">
      <c r="A2250" t="s">
        <v>3797</v>
      </c>
      <c r="B2250" t="s">
        <v>3798</v>
      </c>
    </row>
    <row r="2251" spans="1:2">
      <c r="A2251" t="s">
        <v>6935</v>
      </c>
      <c r="B2251" t="s">
        <v>6936</v>
      </c>
    </row>
    <row r="2252" spans="1:2">
      <c r="A2252" t="s">
        <v>7063</v>
      </c>
      <c r="B2252" t="s">
        <v>7064</v>
      </c>
    </row>
    <row r="2253" spans="1:2">
      <c r="A2253" t="s">
        <v>11436</v>
      </c>
      <c r="B2253" t="s">
        <v>11437</v>
      </c>
    </row>
    <row r="2254" spans="1:2">
      <c r="A2254" t="s">
        <v>10031</v>
      </c>
      <c r="B2254" t="s">
        <v>14264</v>
      </c>
    </row>
    <row r="2255" spans="1:2">
      <c r="A2255" t="s">
        <v>10031</v>
      </c>
      <c r="B2255" t="s">
        <v>14264</v>
      </c>
    </row>
    <row r="2256" spans="1:2">
      <c r="A2256" t="s">
        <v>10081</v>
      </c>
      <c r="B2256" t="s">
        <v>10082</v>
      </c>
    </row>
    <row r="2257" spans="1:2">
      <c r="A2257" t="s">
        <v>10667</v>
      </c>
      <c r="B2257" t="s">
        <v>10669</v>
      </c>
    </row>
    <row r="2258" spans="1:2">
      <c r="A2258" t="s">
        <v>10175</v>
      </c>
      <c r="B2258" t="s">
        <v>10176</v>
      </c>
    </row>
    <row r="2259" spans="1:2">
      <c r="A2259" t="s">
        <v>10179</v>
      </c>
      <c r="B2259" t="s">
        <v>10180</v>
      </c>
    </row>
    <row r="2260" spans="1:2">
      <c r="A2260" t="s">
        <v>11347</v>
      </c>
      <c r="B2260" t="s">
        <v>11349</v>
      </c>
    </row>
    <row r="2261" spans="1:2">
      <c r="A2261" t="s">
        <v>11384</v>
      </c>
      <c r="B2261" t="s">
        <v>11385</v>
      </c>
    </row>
    <row r="2262" spans="1:2">
      <c r="A2262" t="s">
        <v>5415</v>
      </c>
      <c r="B2262" t="s">
        <v>5416</v>
      </c>
    </row>
    <row r="2263" spans="1:2">
      <c r="A2263" t="s">
        <v>5452</v>
      </c>
      <c r="B2263" t="s">
        <v>5453</v>
      </c>
    </row>
    <row r="2264" spans="1:2">
      <c r="A2264" t="s">
        <v>7532</v>
      </c>
      <c r="B2264" t="s">
        <v>7533</v>
      </c>
    </row>
    <row r="2265" spans="1:2">
      <c r="A2265" t="s">
        <v>8923</v>
      </c>
      <c r="B2265" t="s">
        <v>8924</v>
      </c>
    </row>
    <row r="2266" spans="1:2">
      <c r="A2266" t="s">
        <v>11114</v>
      </c>
      <c r="B2266" t="s">
        <v>11115</v>
      </c>
    </row>
    <row r="2267" spans="1:2">
      <c r="A2267" t="s">
        <v>5364</v>
      </c>
      <c r="B2267" t="s">
        <v>5365</v>
      </c>
    </row>
    <row r="2268" spans="1:2">
      <c r="A2268" t="s">
        <v>13012</v>
      </c>
      <c r="B2268" t="s">
        <v>13013</v>
      </c>
    </row>
    <row r="2269" spans="1:2">
      <c r="A2269" t="s">
        <v>6807</v>
      </c>
      <c r="B2269" t="s">
        <v>6808</v>
      </c>
    </row>
    <row r="2270" spans="1:2">
      <c r="A2270" t="s">
        <v>8671</v>
      </c>
      <c r="B2270" t="s">
        <v>8672</v>
      </c>
    </row>
    <row r="2271" spans="1:2">
      <c r="A2271" t="s">
        <v>8499</v>
      </c>
      <c r="B2271" t="s">
        <v>8500</v>
      </c>
    </row>
    <row r="2272" spans="1:2">
      <c r="A2272" t="s">
        <v>8673</v>
      </c>
      <c r="B2272" t="s">
        <v>8674</v>
      </c>
    </row>
    <row r="2273" spans="1:2">
      <c r="A2273" t="s">
        <v>6874</v>
      </c>
      <c r="B2273" t="s">
        <v>6875</v>
      </c>
    </row>
    <row r="2274" spans="1:2">
      <c r="A2274" t="s">
        <v>6876</v>
      </c>
      <c r="B2274" t="s">
        <v>6877</v>
      </c>
    </row>
    <row r="2275" spans="1:2">
      <c r="A2275" t="s">
        <v>6878</v>
      </c>
      <c r="B2275" t="s">
        <v>6879</v>
      </c>
    </row>
    <row r="2276" spans="1:2">
      <c r="A2276" t="s">
        <v>6880</v>
      </c>
      <c r="B2276" t="s">
        <v>6881</v>
      </c>
    </row>
    <row r="2277" spans="1:2">
      <c r="A2277" t="s">
        <v>11240</v>
      </c>
      <c r="B2277" t="s">
        <v>11241</v>
      </c>
    </row>
    <row r="2278" spans="1:2">
      <c r="A2278" t="s">
        <v>9165</v>
      </c>
      <c r="B2278" t="s">
        <v>9166</v>
      </c>
    </row>
    <row r="2279" spans="1:2">
      <c r="A2279" t="s">
        <v>7938</v>
      </c>
      <c r="B2279" t="s">
        <v>14245</v>
      </c>
    </row>
    <row r="2280" spans="1:2">
      <c r="A2280" t="s">
        <v>8579</v>
      </c>
      <c r="B2280" t="s">
        <v>8580</v>
      </c>
    </row>
    <row r="2281" spans="1:2">
      <c r="A2281" t="s">
        <v>8677</v>
      </c>
      <c r="B2281" t="s">
        <v>8678</v>
      </c>
    </row>
    <row r="2282" spans="1:2">
      <c r="A2282" t="s">
        <v>8489</v>
      </c>
      <c r="B2282" t="s">
        <v>8490</v>
      </c>
    </row>
    <row r="2283" spans="1:2">
      <c r="A2283" t="s">
        <v>8675</v>
      </c>
      <c r="B2283" t="s">
        <v>8676</v>
      </c>
    </row>
    <row r="2284" spans="1:2">
      <c r="A2284" t="s">
        <v>12404</v>
      </c>
      <c r="B2284" t="s">
        <v>12405</v>
      </c>
    </row>
    <row r="2285" spans="1:2">
      <c r="A2285" t="s">
        <v>10667</v>
      </c>
      <c r="B2285" t="s">
        <v>10668</v>
      </c>
    </row>
    <row r="2286" spans="1:2">
      <c r="A2286" t="s">
        <v>7934</v>
      </c>
      <c r="B2286" t="s">
        <v>14243</v>
      </c>
    </row>
    <row r="2287" spans="1:2">
      <c r="A2287" t="s">
        <v>7945</v>
      </c>
      <c r="B2287" t="s">
        <v>14244</v>
      </c>
    </row>
    <row r="2288" spans="1:2">
      <c r="A2288" t="s">
        <v>10681</v>
      </c>
      <c r="B2288" t="s">
        <v>10682</v>
      </c>
    </row>
    <row r="2289" spans="1:2">
      <c r="A2289" t="s">
        <v>10690</v>
      </c>
      <c r="B2289" t="s">
        <v>10691</v>
      </c>
    </row>
    <row r="2290" spans="1:2">
      <c r="A2290" t="s">
        <v>11555</v>
      </c>
      <c r="B2290" t="s">
        <v>11556</v>
      </c>
    </row>
    <row r="2291" spans="1:2">
      <c r="A2291" t="s">
        <v>4919</v>
      </c>
      <c r="B2291" t="s">
        <v>4920</v>
      </c>
    </row>
    <row r="2292" spans="1:2">
      <c r="A2292" t="s">
        <v>3844</v>
      </c>
      <c r="B2292" t="s">
        <v>3845</v>
      </c>
    </row>
    <row r="2293" spans="1:2">
      <c r="A2293" t="s">
        <v>11479</v>
      </c>
      <c r="B2293" t="s">
        <v>11480</v>
      </c>
    </row>
    <row r="2294" spans="1:2">
      <c r="A2294" t="s">
        <v>3833</v>
      </c>
      <c r="B2294" t="s">
        <v>14149</v>
      </c>
    </row>
    <row r="2295" spans="1:2">
      <c r="A2295" t="s">
        <v>7061</v>
      </c>
      <c r="B2295" t="s">
        <v>7062</v>
      </c>
    </row>
    <row r="2296" spans="1:2">
      <c r="A2296" t="s">
        <v>3852</v>
      </c>
      <c r="B2296" t="s">
        <v>3853</v>
      </c>
    </row>
    <row r="2297" spans="1:2">
      <c r="A2297" t="s">
        <v>4698</v>
      </c>
      <c r="B2297" t="s">
        <v>1891</v>
      </c>
    </row>
    <row r="2298" spans="1:2">
      <c r="A2298" t="s">
        <v>4693</v>
      </c>
      <c r="B2298" t="s">
        <v>1866</v>
      </c>
    </row>
    <row r="2299" spans="1:2">
      <c r="A2299" t="s">
        <v>5108</v>
      </c>
      <c r="B2299" t="s">
        <v>5109</v>
      </c>
    </row>
    <row r="2300" spans="1:2">
      <c r="A2300" t="s">
        <v>5013</v>
      </c>
      <c r="B2300" t="s">
        <v>5014</v>
      </c>
    </row>
    <row r="2301" spans="1:2">
      <c r="A2301" t="s">
        <v>9942</v>
      </c>
      <c r="B2301" t="s">
        <v>9943</v>
      </c>
    </row>
    <row r="2302" spans="1:2">
      <c r="A2302" t="s">
        <v>14091</v>
      </c>
      <c r="B2302" t="s">
        <v>4986</v>
      </c>
    </row>
    <row r="2303" spans="1:2">
      <c r="A2303" t="s">
        <v>14096</v>
      </c>
      <c r="B2303" t="s">
        <v>4901</v>
      </c>
    </row>
    <row r="2304" spans="1:2">
      <c r="A2304" t="s">
        <v>14097</v>
      </c>
      <c r="B2304" t="s">
        <v>4927</v>
      </c>
    </row>
    <row r="2305" spans="1:2">
      <c r="A2305" t="s">
        <v>5306</v>
      </c>
      <c r="B2305" t="s">
        <v>5307</v>
      </c>
    </row>
    <row r="2306" spans="1:2">
      <c r="A2306" t="s">
        <v>4682</v>
      </c>
      <c r="B2306" t="s">
        <v>4683</v>
      </c>
    </row>
    <row r="2307" spans="1:2">
      <c r="A2307" t="s">
        <v>4908</v>
      </c>
      <c r="B2307" t="s">
        <v>4909</v>
      </c>
    </row>
    <row r="2308" spans="1:2">
      <c r="A2308" t="s">
        <v>12890</v>
      </c>
      <c r="B2308" t="s">
        <v>12891</v>
      </c>
    </row>
    <row r="2309" spans="1:2">
      <c r="A2309" t="s">
        <v>9974</v>
      </c>
      <c r="B2309" t="s">
        <v>9975</v>
      </c>
    </row>
    <row r="2310" spans="1:2">
      <c r="A2310" t="s">
        <v>10312</v>
      </c>
      <c r="B2310" t="s">
        <v>10313</v>
      </c>
    </row>
    <row r="2311" spans="1:2">
      <c r="A2311" t="s">
        <v>13158</v>
      </c>
      <c r="B2311" t="s">
        <v>13159</v>
      </c>
    </row>
    <row r="2312" spans="1:2">
      <c r="A2312" t="s">
        <v>5362</v>
      </c>
      <c r="B2312" t="s">
        <v>5363</v>
      </c>
    </row>
    <row r="2313" spans="1:2">
      <c r="A2313" t="s">
        <v>13020</v>
      </c>
      <c r="B2313" t="s">
        <v>13021</v>
      </c>
    </row>
    <row r="2314" spans="1:2">
      <c r="A2314" t="s">
        <v>9781</v>
      </c>
      <c r="B2314" t="s">
        <v>9782</v>
      </c>
    </row>
    <row r="2315" spans="1:2">
      <c r="A2315" t="s">
        <v>8335</v>
      </c>
      <c r="B2315" t="s">
        <v>8336</v>
      </c>
    </row>
    <row r="2316" spans="1:2">
      <c r="A2316" t="s">
        <v>12008</v>
      </c>
      <c r="B2316" t="s">
        <v>12009</v>
      </c>
    </row>
    <row r="2317" spans="1:2">
      <c r="A2317" t="s">
        <v>8337</v>
      </c>
      <c r="B2317" t="s">
        <v>8338</v>
      </c>
    </row>
    <row r="2318" spans="1:2">
      <c r="A2318" t="s">
        <v>11420</v>
      </c>
      <c r="B2318" t="s">
        <v>11421</v>
      </c>
    </row>
    <row r="2319" spans="1:2">
      <c r="A2319" t="s">
        <v>3360</v>
      </c>
      <c r="B2319" t="s">
        <v>3361</v>
      </c>
    </row>
    <row r="2320" spans="1:2">
      <c r="A2320" t="s">
        <v>3360</v>
      </c>
      <c r="B2320" t="s">
        <v>3361</v>
      </c>
    </row>
    <row r="2321" spans="1:2">
      <c r="A2321" t="s">
        <v>3862</v>
      </c>
      <c r="B2321" t="s">
        <v>14150</v>
      </c>
    </row>
    <row r="2322" spans="1:2">
      <c r="A2322" t="s">
        <v>8861</v>
      </c>
      <c r="B2322" t="s">
        <v>8862</v>
      </c>
    </row>
    <row r="2323" spans="1:2">
      <c r="A2323" t="s">
        <v>11940</v>
      </c>
      <c r="B2323" t="s">
        <v>11941</v>
      </c>
    </row>
    <row r="2324" spans="1:2">
      <c r="A2324" t="s">
        <v>11967</v>
      </c>
      <c r="B2324" t="s">
        <v>11968</v>
      </c>
    </row>
    <row r="2325" spans="1:2">
      <c r="A2325" t="s">
        <v>3537</v>
      </c>
      <c r="B2325" t="s">
        <v>3538</v>
      </c>
    </row>
    <row r="2326" spans="1:2">
      <c r="A2326" t="s">
        <v>10267</v>
      </c>
      <c r="B2326" t="s">
        <v>10269</v>
      </c>
    </row>
    <row r="2327" spans="1:2">
      <c r="A2327" t="s">
        <v>10267</v>
      </c>
      <c r="B2327" t="s">
        <v>10268</v>
      </c>
    </row>
    <row r="2328" spans="1:2">
      <c r="A2328" t="s">
        <v>4565</v>
      </c>
      <c r="B2328" t="s">
        <v>4566</v>
      </c>
    </row>
    <row r="2329" spans="1:2">
      <c r="A2329" t="s">
        <v>5897</v>
      </c>
      <c r="B2329" t="s">
        <v>4566</v>
      </c>
    </row>
    <row r="2330" spans="1:2">
      <c r="A2330" t="s">
        <v>8339</v>
      </c>
      <c r="B2330" t="s">
        <v>8340</v>
      </c>
    </row>
    <row r="2331" spans="1:2">
      <c r="A2331" t="s">
        <v>8553</v>
      </c>
      <c r="B2331" t="s">
        <v>8554</v>
      </c>
    </row>
    <row r="2332" spans="1:2">
      <c r="A2332" t="s">
        <v>11611</v>
      </c>
      <c r="B2332" t="s">
        <v>11612</v>
      </c>
    </row>
    <row r="2333" spans="1:2">
      <c r="A2333" t="s">
        <v>6627</v>
      </c>
      <c r="B2333" t="s">
        <v>6628</v>
      </c>
    </row>
    <row r="2334" spans="1:2">
      <c r="A2334" t="s">
        <v>10949</v>
      </c>
      <c r="B2334" t="s">
        <v>10950</v>
      </c>
    </row>
    <row r="2335" spans="1:2">
      <c r="A2335" t="s">
        <v>10943</v>
      </c>
      <c r="B2335" t="s">
        <v>10944</v>
      </c>
    </row>
    <row r="2336" spans="1:2">
      <c r="A2336" t="s">
        <v>7981</v>
      </c>
      <c r="B2336" t="s">
        <v>7983</v>
      </c>
    </row>
    <row r="2337" spans="1:2">
      <c r="A2337" t="s">
        <v>4361</v>
      </c>
      <c r="B2337" t="s">
        <v>4362</v>
      </c>
    </row>
    <row r="2338" spans="1:2">
      <c r="A2338" t="s">
        <v>12907</v>
      </c>
      <c r="B2338" t="s">
        <v>12936</v>
      </c>
    </row>
    <row r="2339" spans="1:2">
      <c r="A2339" t="s">
        <v>9603</v>
      </c>
      <c r="B2339" t="s">
        <v>9604</v>
      </c>
    </row>
    <row r="2340" spans="1:2">
      <c r="A2340" t="s">
        <v>13010</v>
      </c>
      <c r="B2340" t="s">
        <v>13011</v>
      </c>
    </row>
    <row r="2341" spans="1:2">
      <c r="A2341" t="s">
        <v>11173</v>
      </c>
      <c r="B2341" t="s">
        <v>11175</v>
      </c>
    </row>
    <row r="2342" spans="1:2">
      <c r="A2342" t="s">
        <v>11173</v>
      </c>
      <c r="B2342" t="s">
        <v>11174</v>
      </c>
    </row>
    <row r="2343" spans="1:2">
      <c r="A2343" t="s">
        <v>12994</v>
      </c>
      <c r="B2343" t="s">
        <v>12995</v>
      </c>
    </row>
    <row r="2344" spans="1:2">
      <c r="A2344" t="s">
        <v>12866</v>
      </c>
      <c r="B2344" t="s">
        <v>12867</v>
      </c>
    </row>
    <row r="2345" spans="1:2">
      <c r="A2345" t="s">
        <v>10578</v>
      </c>
      <c r="B2345" t="s">
        <v>10580</v>
      </c>
    </row>
    <row r="2346" spans="1:2">
      <c r="A2346" t="s">
        <v>3390</v>
      </c>
      <c r="B2346" t="s">
        <v>3391</v>
      </c>
    </row>
    <row r="2347" spans="1:2">
      <c r="A2347" t="s">
        <v>3390</v>
      </c>
      <c r="B2347" t="s">
        <v>3391</v>
      </c>
    </row>
    <row r="2348" spans="1:2">
      <c r="A2348" t="s">
        <v>9297</v>
      </c>
      <c r="B2348" t="s">
        <v>9298</v>
      </c>
    </row>
    <row r="2349" spans="1:2">
      <c r="A2349" t="s">
        <v>5699</v>
      </c>
      <c r="B2349" t="s">
        <v>5700</v>
      </c>
    </row>
    <row r="2350" spans="1:2">
      <c r="A2350" t="s">
        <v>3964</v>
      </c>
      <c r="B2350" t="s">
        <v>3965</v>
      </c>
    </row>
    <row r="2351" spans="1:2">
      <c r="A2351" t="s">
        <v>9881</v>
      </c>
      <c r="B2351" t="s">
        <v>9882</v>
      </c>
    </row>
    <row r="2352" spans="1:2">
      <c r="A2352" t="s">
        <v>8195</v>
      </c>
      <c r="B2352" t="s">
        <v>8196</v>
      </c>
    </row>
    <row r="2353" spans="1:2">
      <c r="A2353" t="s">
        <v>11920</v>
      </c>
      <c r="B2353" t="s">
        <v>11921</v>
      </c>
    </row>
    <row r="2354" spans="1:2">
      <c r="A2354" t="s">
        <v>5417</v>
      </c>
      <c r="B2354" t="s">
        <v>5418</v>
      </c>
    </row>
    <row r="2355" spans="1:2">
      <c r="A2355" t="s">
        <v>7609</v>
      </c>
      <c r="B2355" t="s">
        <v>2701</v>
      </c>
    </row>
    <row r="2356" spans="1:2">
      <c r="A2356" t="s">
        <v>10468</v>
      </c>
      <c r="B2356" t="s">
        <v>10470</v>
      </c>
    </row>
    <row r="2357" spans="1:2">
      <c r="A2357" t="s">
        <v>12689</v>
      </c>
      <c r="B2357" t="s">
        <v>12690</v>
      </c>
    </row>
    <row r="2358" spans="1:2">
      <c r="A2358" t="s">
        <v>7639</v>
      </c>
      <c r="B2358" t="s">
        <v>7641</v>
      </c>
    </row>
    <row r="2359" spans="1:2">
      <c r="A2359" t="s">
        <v>7639</v>
      </c>
      <c r="B2359" t="s">
        <v>7640</v>
      </c>
    </row>
    <row r="2360" spans="1:2">
      <c r="A2360" t="s">
        <v>12514</v>
      </c>
      <c r="B2360" t="s">
        <v>12515</v>
      </c>
    </row>
    <row r="2361" spans="1:2">
      <c r="A2361" t="s">
        <v>5680</v>
      </c>
      <c r="B2361" t="s">
        <v>5681</v>
      </c>
    </row>
    <row r="2362" spans="1:2">
      <c r="A2362" t="s">
        <v>12368</v>
      </c>
      <c r="B2362" t="s">
        <v>12369</v>
      </c>
    </row>
    <row r="2363" spans="1:2">
      <c r="A2363" t="s">
        <v>8341</v>
      </c>
      <c r="B2363" t="s">
        <v>8342</v>
      </c>
    </row>
    <row r="2364" spans="1:2">
      <c r="A2364" t="s">
        <v>5680</v>
      </c>
      <c r="B2364" t="s">
        <v>5682</v>
      </c>
    </row>
    <row r="2365" spans="1:2">
      <c r="A2365" t="s">
        <v>7662</v>
      </c>
      <c r="B2365" t="s">
        <v>7663</v>
      </c>
    </row>
    <row r="2366" spans="1:2">
      <c r="A2366" t="s">
        <v>7664</v>
      </c>
      <c r="B2366" t="s">
        <v>7665</v>
      </c>
    </row>
    <row r="2367" spans="1:2">
      <c r="A2367" t="s">
        <v>6429</v>
      </c>
      <c r="B2367" t="s">
        <v>6430</v>
      </c>
    </row>
    <row r="2368" spans="1:2">
      <c r="A2368" t="s">
        <v>12830</v>
      </c>
      <c r="B2368" t="s">
        <v>12831</v>
      </c>
    </row>
    <row r="2369" spans="1:2">
      <c r="A2369" t="s">
        <v>12159</v>
      </c>
      <c r="B2369" t="s">
        <v>12160</v>
      </c>
    </row>
    <row r="2370" spans="1:2">
      <c r="A2370" t="s">
        <v>8142</v>
      </c>
      <c r="B2370" t="s">
        <v>8143</v>
      </c>
    </row>
    <row r="2371" spans="1:2">
      <c r="A2371" t="s">
        <v>6888</v>
      </c>
      <c r="B2371" t="s">
        <v>6889</v>
      </c>
    </row>
    <row r="2372" spans="1:2">
      <c r="A2372" t="s">
        <v>6894</v>
      </c>
      <c r="B2372" t="s">
        <v>6895</v>
      </c>
    </row>
    <row r="2373" spans="1:2">
      <c r="A2373" t="s">
        <v>6896</v>
      </c>
      <c r="B2373" t="s">
        <v>6897</v>
      </c>
    </row>
    <row r="2374" spans="1:2">
      <c r="A2374" t="s">
        <v>6892</v>
      </c>
      <c r="B2374" t="s">
        <v>6893</v>
      </c>
    </row>
    <row r="2375" spans="1:2">
      <c r="A2375" t="s">
        <v>6898</v>
      </c>
      <c r="B2375" t="s">
        <v>6899</v>
      </c>
    </row>
    <row r="2376" spans="1:2">
      <c r="A2376" t="s">
        <v>6890</v>
      </c>
      <c r="B2376" t="s">
        <v>6891</v>
      </c>
    </row>
    <row r="2377" spans="1:2">
      <c r="A2377" t="s">
        <v>10568</v>
      </c>
      <c r="B2377" t="s">
        <v>10569</v>
      </c>
    </row>
    <row r="2378" spans="1:2">
      <c r="A2378" t="s">
        <v>10568</v>
      </c>
      <c r="B2378" t="s">
        <v>10569</v>
      </c>
    </row>
    <row r="2379" spans="1:2">
      <c r="A2379" t="s">
        <v>11176</v>
      </c>
      <c r="B2379" t="s">
        <v>11178</v>
      </c>
    </row>
    <row r="2380" spans="1:2">
      <c r="A2380" t="s">
        <v>11176</v>
      </c>
      <c r="B2380" t="s">
        <v>11177</v>
      </c>
    </row>
    <row r="2381" spans="1:2">
      <c r="A2381" t="s">
        <v>12860</v>
      </c>
      <c r="B2381" t="s">
        <v>12881</v>
      </c>
    </row>
    <row r="2382" spans="1:2">
      <c r="A2382" t="s">
        <v>9537</v>
      </c>
      <c r="B2382" t="s">
        <v>9538</v>
      </c>
    </row>
    <row r="2383" spans="1:2">
      <c r="A2383" t="s">
        <v>9537</v>
      </c>
      <c r="B2383" t="s">
        <v>9538</v>
      </c>
    </row>
    <row r="2384" spans="1:2">
      <c r="A2384" t="s">
        <v>10249</v>
      </c>
      <c r="B2384" t="s">
        <v>10252</v>
      </c>
    </row>
    <row r="2385" spans="1:2">
      <c r="A2385" t="s">
        <v>11426</v>
      </c>
      <c r="B2385" t="s">
        <v>11427</v>
      </c>
    </row>
    <row r="2386" spans="1:2">
      <c r="A2386" t="s">
        <v>11123</v>
      </c>
      <c r="B2386" t="s">
        <v>11124</v>
      </c>
    </row>
    <row r="2387" spans="1:2">
      <c r="A2387" t="s">
        <v>11123</v>
      </c>
      <c r="B2387" t="s">
        <v>11125</v>
      </c>
    </row>
    <row r="2388" spans="1:2">
      <c r="A2388" t="s">
        <v>12802</v>
      </c>
      <c r="B2388" t="s">
        <v>12803</v>
      </c>
    </row>
    <row r="2389" spans="1:2">
      <c r="A2389" t="s">
        <v>8199</v>
      </c>
      <c r="B2389" t="s">
        <v>8202</v>
      </c>
    </row>
    <row r="2390" spans="1:2">
      <c r="A2390" t="s">
        <v>8199</v>
      </c>
      <c r="B2390" t="s">
        <v>8200</v>
      </c>
    </row>
    <row r="2391" spans="1:2">
      <c r="A2391" t="s">
        <v>8199</v>
      </c>
      <c r="B2391" t="s">
        <v>8201</v>
      </c>
    </row>
    <row r="2392" spans="1:2">
      <c r="A2392" t="s">
        <v>11146</v>
      </c>
      <c r="B2392" t="s">
        <v>11148</v>
      </c>
    </row>
    <row r="2393" spans="1:2">
      <c r="A2393" t="s">
        <v>11146</v>
      </c>
      <c r="B2393" t="s">
        <v>11147</v>
      </c>
    </row>
    <row r="2394" spans="1:2">
      <c r="A2394" t="s">
        <v>8418</v>
      </c>
      <c r="B2394" t="s">
        <v>8419</v>
      </c>
    </row>
    <row r="2395" spans="1:2">
      <c r="A2395" t="s">
        <v>11066</v>
      </c>
      <c r="B2395" t="s">
        <v>11068</v>
      </c>
    </row>
    <row r="2396" spans="1:2">
      <c r="A2396" t="s">
        <v>11066</v>
      </c>
      <c r="B2396" t="s">
        <v>11067</v>
      </c>
    </row>
    <row r="2397" spans="1:2">
      <c r="A2397" t="s">
        <v>10397</v>
      </c>
      <c r="B2397" t="s">
        <v>10398</v>
      </c>
    </row>
    <row r="2398" spans="1:2">
      <c r="A2398" t="s">
        <v>11765</v>
      </c>
      <c r="B2398" t="s">
        <v>11766</v>
      </c>
    </row>
    <row r="2399" spans="1:2">
      <c r="A2399" t="s">
        <v>8150</v>
      </c>
      <c r="B2399" t="s">
        <v>8151</v>
      </c>
    </row>
    <row r="2400" spans="1:2">
      <c r="A2400" t="s">
        <v>12804</v>
      </c>
      <c r="B2400" t="s">
        <v>12805</v>
      </c>
    </row>
    <row r="2401" spans="1:2">
      <c r="A2401" t="s">
        <v>12278</v>
      </c>
      <c r="B2401" t="s">
        <v>12279</v>
      </c>
    </row>
    <row r="2402" spans="1:2">
      <c r="A2402" t="s">
        <v>7804</v>
      </c>
      <c r="B2402" t="s">
        <v>7805</v>
      </c>
    </row>
    <row r="2403" spans="1:2">
      <c r="A2403" t="s">
        <v>7804</v>
      </c>
      <c r="B2403" t="s">
        <v>7806</v>
      </c>
    </row>
    <row r="2404" spans="1:2">
      <c r="A2404" t="s">
        <v>7774</v>
      </c>
      <c r="B2404" t="s">
        <v>7775</v>
      </c>
    </row>
    <row r="2405" spans="1:2">
      <c r="A2405" t="s">
        <v>7774</v>
      </c>
      <c r="B2405" t="s">
        <v>7776</v>
      </c>
    </row>
    <row r="2406" spans="1:2">
      <c r="A2406" t="s">
        <v>7783</v>
      </c>
      <c r="B2406" t="s">
        <v>7785</v>
      </c>
    </row>
    <row r="2407" spans="1:2">
      <c r="A2407" t="s">
        <v>7783</v>
      </c>
      <c r="B2407" t="s">
        <v>7784</v>
      </c>
    </row>
    <row r="2408" spans="1:2">
      <c r="A2408" t="s">
        <v>7777</v>
      </c>
      <c r="B2408" t="s">
        <v>7779</v>
      </c>
    </row>
    <row r="2409" spans="1:2">
      <c r="A2409" t="s">
        <v>7777</v>
      </c>
      <c r="B2409" t="s">
        <v>7778</v>
      </c>
    </row>
    <row r="2410" spans="1:2">
      <c r="A2410" t="s">
        <v>7816</v>
      </c>
      <c r="B2410" t="s">
        <v>7817</v>
      </c>
    </row>
    <row r="2411" spans="1:2">
      <c r="A2411" t="s">
        <v>7816</v>
      </c>
      <c r="B2411" t="s">
        <v>7818</v>
      </c>
    </row>
    <row r="2412" spans="1:2">
      <c r="A2412" t="s">
        <v>12856</v>
      </c>
      <c r="B2412" t="s">
        <v>12857</v>
      </c>
    </row>
    <row r="2413" spans="1:2">
      <c r="A2413" t="s">
        <v>12984</v>
      </c>
      <c r="B2413" t="s">
        <v>12985</v>
      </c>
    </row>
    <row r="2414" spans="1:2">
      <c r="A2414" t="s">
        <v>7546</v>
      </c>
      <c r="B2414" t="s">
        <v>1942</v>
      </c>
    </row>
    <row r="2415" spans="1:2">
      <c r="A2415" t="s">
        <v>11613</v>
      </c>
      <c r="B2415" t="s">
        <v>11614</v>
      </c>
    </row>
    <row r="2416" spans="1:2">
      <c r="A2416" t="s">
        <v>12296</v>
      </c>
      <c r="B2416" t="s">
        <v>12297</v>
      </c>
    </row>
    <row r="2417" spans="1:2">
      <c r="A2417" t="s">
        <v>7807</v>
      </c>
      <c r="B2417" t="s">
        <v>7808</v>
      </c>
    </row>
    <row r="2418" spans="1:2">
      <c r="A2418" t="s">
        <v>3346</v>
      </c>
      <c r="B2418" t="s">
        <v>3347</v>
      </c>
    </row>
    <row r="2419" spans="1:2">
      <c r="A2419" t="s">
        <v>3346</v>
      </c>
      <c r="B2419" t="s">
        <v>3347</v>
      </c>
    </row>
    <row r="2420" spans="1:2">
      <c r="A2420" t="s">
        <v>7807</v>
      </c>
      <c r="B2420" t="s">
        <v>7809</v>
      </c>
    </row>
    <row r="2421" spans="1:2">
      <c r="A2421" t="s">
        <v>8501</v>
      </c>
      <c r="B2421" t="s">
        <v>8502</v>
      </c>
    </row>
    <row r="2422" spans="1:2">
      <c r="A2422" t="s">
        <v>8203</v>
      </c>
      <c r="B2422" t="s">
        <v>8206</v>
      </c>
    </row>
    <row r="2423" spans="1:2">
      <c r="A2423" t="s">
        <v>12119</v>
      </c>
      <c r="B2423" t="s">
        <v>12121</v>
      </c>
    </row>
    <row r="2424" spans="1:2">
      <c r="A2424" t="s">
        <v>7928</v>
      </c>
      <c r="B2424" t="s">
        <v>7929</v>
      </c>
    </row>
    <row r="2425" spans="1:2">
      <c r="A2425" t="s">
        <v>7928</v>
      </c>
      <c r="B2425" t="s">
        <v>7930</v>
      </c>
    </row>
    <row r="2426" spans="1:2">
      <c r="A2426" t="s">
        <v>12119</v>
      </c>
      <c r="B2426" t="s">
        <v>12120</v>
      </c>
    </row>
    <row r="2427" spans="1:2">
      <c r="A2427" t="s">
        <v>6472</v>
      </c>
      <c r="B2427" t="s">
        <v>6473</v>
      </c>
    </row>
    <row r="2428" spans="1:2">
      <c r="A2428" t="s">
        <v>6478</v>
      </c>
      <c r="B2428" t="s">
        <v>6473</v>
      </c>
    </row>
    <row r="2429" spans="1:2">
      <c r="A2429" t="s">
        <v>10441</v>
      </c>
      <c r="B2429" t="s">
        <v>10443</v>
      </c>
    </row>
    <row r="2430" spans="1:2">
      <c r="A2430" t="s">
        <v>10599</v>
      </c>
      <c r="B2430" t="s">
        <v>10601</v>
      </c>
    </row>
    <row r="2431" spans="1:2">
      <c r="A2431" t="s">
        <v>10394</v>
      </c>
      <c r="B2431" t="s">
        <v>10396</v>
      </c>
    </row>
    <row r="2432" spans="1:2">
      <c r="A2432" t="s">
        <v>10410</v>
      </c>
      <c r="B2432" t="s">
        <v>10412</v>
      </c>
    </row>
    <row r="2433" spans="1:2">
      <c r="A2433" t="s">
        <v>9899</v>
      </c>
      <c r="B2433" t="s">
        <v>9900</v>
      </c>
    </row>
    <row r="2434" spans="1:2">
      <c r="A2434" t="s">
        <v>13067</v>
      </c>
      <c r="B2434" t="s">
        <v>13068</v>
      </c>
    </row>
    <row r="2435" spans="1:2">
      <c r="A2435" t="s">
        <v>5629</v>
      </c>
      <c r="B2435" t="s">
        <v>5631</v>
      </c>
    </row>
    <row r="2436" spans="1:2">
      <c r="A2436" t="s">
        <v>8203</v>
      </c>
      <c r="B2436" t="s">
        <v>8205</v>
      </c>
    </row>
    <row r="2437" spans="1:2">
      <c r="A2437" t="s">
        <v>12988</v>
      </c>
      <c r="B2437" t="s">
        <v>12989</v>
      </c>
    </row>
    <row r="2438" spans="1:2">
      <c r="A2438" t="s">
        <v>7786</v>
      </c>
      <c r="B2438" t="s">
        <v>7787</v>
      </c>
    </row>
    <row r="2439" spans="1:2">
      <c r="A2439" t="s">
        <v>7786</v>
      </c>
      <c r="B2439" t="s">
        <v>7788</v>
      </c>
    </row>
    <row r="2440" spans="1:2">
      <c r="A2440" t="s">
        <v>12644</v>
      </c>
      <c r="B2440" t="s">
        <v>12645</v>
      </c>
    </row>
    <row r="2441" spans="1:2">
      <c r="A2441" t="s">
        <v>11926</v>
      </c>
      <c r="B2441" t="s">
        <v>11927</v>
      </c>
    </row>
    <row r="2442" spans="1:2">
      <c r="A2442" t="s">
        <v>13466</v>
      </c>
      <c r="B2442" t="s">
        <v>13468</v>
      </c>
    </row>
    <row r="2443" spans="1:2">
      <c r="A2443" t="s">
        <v>13501</v>
      </c>
      <c r="B2443" t="s">
        <v>13505</v>
      </c>
    </row>
    <row r="2444" spans="1:2">
      <c r="A2444" t="s">
        <v>13443</v>
      </c>
      <c r="B2444" t="s">
        <v>13446</v>
      </c>
    </row>
    <row r="2445" spans="1:2">
      <c r="A2445" t="s">
        <v>13466</v>
      </c>
      <c r="B2445" t="s">
        <v>13473</v>
      </c>
    </row>
    <row r="2446" spans="1:2">
      <c r="A2446" t="s">
        <v>13466</v>
      </c>
      <c r="B2446" t="s">
        <v>13476</v>
      </c>
    </row>
    <row r="2447" spans="1:2">
      <c r="A2447" t="s">
        <v>13501</v>
      </c>
      <c r="B2447" t="s">
        <v>13509</v>
      </c>
    </row>
    <row r="2448" spans="1:2">
      <c r="A2448" t="s">
        <v>13501</v>
      </c>
      <c r="B2448" t="s">
        <v>13502</v>
      </c>
    </row>
    <row r="2449" spans="1:2">
      <c r="A2449" t="s">
        <v>13443</v>
      </c>
      <c r="B2449" t="s">
        <v>13444</v>
      </c>
    </row>
    <row r="2450" spans="1:2">
      <c r="A2450" t="s">
        <v>13443</v>
      </c>
      <c r="B2450" t="s">
        <v>13445</v>
      </c>
    </row>
    <row r="2451" spans="1:2">
      <c r="A2451" t="s">
        <v>13443</v>
      </c>
      <c r="B2451" t="s">
        <v>13445</v>
      </c>
    </row>
    <row r="2452" spans="1:2">
      <c r="A2452" t="s">
        <v>13501</v>
      </c>
      <c r="B2452" t="s">
        <v>13508</v>
      </c>
    </row>
    <row r="2453" spans="1:2">
      <c r="A2453" t="s">
        <v>13466</v>
      </c>
      <c r="B2453" t="s">
        <v>13472</v>
      </c>
    </row>
    <row r="2454" spans="1:2">
      <c r="A2454" t="s">
        <v>13443</v>
      </c>
      <c r="B2454" t="s">
        <v>13450</v>
      </c>
    </row>
    <row r="2455" spans="1:2">
      <c r="A2455" t="s">
        <v>13466</v>
      </c>
      <c r="B2455" t="s">
        <v>13474</v>
      </c>
    </row>
    <row r="2456" spans="1:2">
      <c r="A2456" t="s">
        <v>13501</v>
      </c>
      <c r="B2456" t="s">
        <v>13511</v>
      </c>
    </row>
    <row r="2457" spans="1:2">
      <c r="A2457" t="s">
        <v>12864</v>
      </c>
      <c r="B2457" t="s">
        <v>12865</v>
      </c>
    </row>
    <row r="2458" spans="1:2">
      <c r="A2458" t="s">
        <v>8440</v>
      </c>
      <c r="B2458" t="s">
        <v>8442</v>
      </c>
    </row>
    <row r="2459" spans="1:2">
      <c r="A2459" t="s">
        <v>10418</v>
      </c>
      <c r="B2459" t="s">
        <v>10420</v>
      </c>
    </row>
    <row r="2460" spans="1:2">
      <c r="A2460" t="s">
        <v>3392</v>
      </c>
      <c r="B2460" t="s">
        <v>3393</v>
      </c>
    </row>
    <row r="2461" spans="1:2">
      <c r="A2461" t="s">
        <v>3392</v>
      </c>
      <c r="B2461" t="s">
        <v>3393</v>
      </c>
    </row>
    <row r="2462" spans="1:2">
      <c r="A2462" t="s">
        <v>6859</v>
      </c>
      <c r="B2462" t="s">
        <v>6860</v>
      </c>
    </row>
    <row r="2463" spans="1:2">
      <c r="A2463" t="s">
        <v>12144</v>
      </c>
      <c r="B2463" t="s">
        <v>12145</v>
      </c>
    </row>
    <row r="2464" spans="1:2">
      <c r="A2464" t="s">
        <v>12434</v>
      </c>
      <c r="B2464" t="s">
        <v>12435</v>
      </c>
    </row>
    <row r="2465" spans="1:2">
      <c r="A2465" t="s">
        <v>11143</v>
      </c>
      <c r="B2465" t="s">
        <v>11145</v>
      </c>
    </row>
    <row r="2466" spans="1:2">
      <c r="A2466" t="s">
        <v>11143</v>
      </c>
      <c r="B2466" t="s">
        <v>11144</v>
      </c>
    </row>
    <row r="2467" spans="1:2">
      <c r="A2467" t="s">
        <v>7989</v>
      </c>
      <c r="B2467" t="s">
        <v>7991</v>
      </c>
    </row>
    <row r="2468" spans="1:2">
      <c r="A2468" t="s">
        <v>7989</v>
      </c>
      <c r="B2468" t="s">
        <v>7992</v>
      </c>
    </row>
    <row r="2469" spans="1:2">
      <c r="A2469" t="s">
        <v>12458</v>
      </c>
      <c r="B2469" t="s">
        <v>12459</v>
      </c>
    </row>
    <row r="2470" spans="1:2">
      <c r="A2470" t="s">
        <v>9847</v>
      </c>
      <c r="B2470" t="s">
        <v>9848</v>
      </c>
    </row>
    <row r="2471" spans="1:2">
      <c r="A2471" t="s">
        <v>7151</v>
      </c>
      <c r="B2471" t="s">
        <v>7152</v>
      </c>
    </row>
    <row r="2472" spans="1:2">
      <c r="A2472" t="s">
        <v>9205</v>
      </c>
      <c r="B2472" t="s">
        <v>9206</v>
      </c>
    </row>
    <row r="2473" spans="1:2">
      <c r="A2473" t="s">
        <v>4073</v>
      </c>
      <c r="B2473" t="s">
        <v>4074</v>
      </c>
    </row>
    <row r="2474" spans="1:2">
      <c r="A2474" t="s">
        <v>11033</v>
      </c>
      <c r="B2474" t="s">
        <v>11035</v>
      </c>
    </row>
    <row r="2475" spans="1:2">
      <c r="A2475" t="s">
        <v>11033</v>
      </c>
      <c r="B2475" t="s">
        <v>11034</v>
      </c>
    </row>
    <row r="2476" spans="1:2">
      <c r="A2476" t="s">
        <v>6722</v>
      </c>
      <c r="B2476" t="s">
        <v>6723</v>
      </c>
    </row>
    <row r="2477" spans="1:2">
      <c r="A2477" t="s">
        <v>14105</v>
      </c>
      <c r="B2477" t="s">
        <v>5001</v>
      </c>
    </row>
    <row r="2478" spans="1:2">
      <c r="A2478" t="s">
        <v>5004</v>
      </c>
      <c r="B2478" t="s">
        <v>5005</v>
      </c>
    </row>
    <row r="2479" spans="1:2">
      <c r="A2479" t="s">
        <v>10067</v>
      </c>
      <c r="B2479" t="s">
        <v>10068</v>
      </c>
    </row>
    <row r="2480" spans="1:2">
      <c r="A2480" t="s">
        <v>7073</v>
      </c>
      <c r="B2480" t="s">
        <v>3039</v>
      </c>
    </row>
    <row r="2481" spans="1:2">
      <c r="A2481" t="s">
        <v>3573</v>
      </c>
      <c r="B2481" t="s">
        <v>3574</v>
      </c>
    </row>
    <row r="2482" spans="1:2">
      <c r="A2482" t="s">
        <v>9659</v>
      </c>
      <c r="B2482" t="s">
        <v>9660</v>
      </c>
    </row>
    <row r="2483" spans="1:2">
      <c r="A2483" t="s">
        <v>9659</v>
      </c>
      <c r="B2483" t="s">
        <v>9660</v>
      </c>
    </row>
    <row r="2484" spans="1:2">
      <c r="A2484" t="s">
        <v>12552</v>
      </c>
      <c r="B2484" t="s">
        <v>12553</v>
      </c>
    </row>
    <row r="2485" spans="1:2">
      <c r="A2485" t="s">
        <v>8679</v>
      </c>
      <c r="B2485" t="s">
        <v>8680</v>
      </c>
    </row>
    <row r="2486" spans="1:2">
      <c r="A2486" t="s">
        <v>4127</v>
      </c>
      <c r="B2486" t="s">
        <v>4128</v>
      </c>
    </row>
    <row r="2487" spans="1:2">
      <c r="A2487" t="s">
        <v>4127</v>
      </c>
      <c r="B2487" t="s">
        <v>4128</v>
      </c>
    </row>
    <row r="2488" spans="1:2">
      <c r="A2488" t="s">
        <v>4892</v>
      </c>
      <c r="B2488" t="s">
        <v>4893</v>
      </c>
    </row>
    <row r="2489" spans="1:2">
      <c r="A2489" t="s">
        <v>14074</v>
      </c>
      <c r="B2489" t="s">
        <v>14161</v>
      </c>
    </row>
    <row r="2490" spans="1:2">
      <c r="A2490" t="s">
        <v>14075</v>
      </c>
      <c r="B2490" t="s">
        <v>14162</v>
      </c>
    </row>
    <row r="2491" spans="1:2">
      <c r="A2491" t="s">
        <v>4458</v>
      </c>
      <c r="B2491" t="s">
        <v>14176</v>
      </c>
    </row>
    <row r="2492" spans="1:2">
      <c r="A2492" t="s">
        <v>13004</v>
      </c>
      <c r="B2492" t="s">
        <v>13005</v>
      </c>
    </row>
    <row r="2493" spans="1:2">
      <c r="A2493" t="s">
        <v>10263</v>
      </c>
      <c r="B2493" t="s">
        <v>10264</v>
      </c>
    </row>
    <row r="2494" spans="1:2">
      <c r="A2494" t="s">
        <v>11296</v>
      </c>
      <c r="B2494" t="s">
        <v>11298</v>
      </c>
    </row>
    <row r="2495" spans="1:2">
      <c r="A2495" t="s">
        <v>12715</v>
      </c>
      <c r="B2495" t="s">
        <v>12716</v>
      </c>
    </row>
    <row r="2496" spans="1:2">
      <c r="A2496" t="s">
        <v>12691</v>
      </c>
      <c r="B2496" t="s">
        <v>12693</v>
      </c>
    </row>
    <row r="2497" spans="1:2">
      <c r="A2497" t="s">
        <v>11378</v>
      </c>
      <c r="B2497" t="s">
        <v>11379</v>
      </c>
    </row>
    <row r="2498" spans="1:2">
      <c r="A2498" t="s">
        <v>11378</v>
      </c>
      <c r="B2498" t="s">
        <v>11380</v>
      </c>
    </row>
    <row r="2499" spans="1:2">
      <c r="A2499" t="s">
        <v>12382</v>
      </c>
      <c r="B2499" t="s">
        <v>12383</v>
      </c>
    </row>
    <row r="2500" spans="1:2">
      <c r="A2500" t="s">
        <v>12576</v>
      </c>
      <c r="B2500" t="s">
        <v>12577</v>
      </c>
    </row>
    <row r="2501" spans="1:2">
      <c r="A2501" t="s">
        <v>9701</v>
      </c>
      <c r="B2501" t="s">
        <v>9702</v>
      </c>
    </row>
    <row r="2502" spans="1:2">
      <c r="A2502" t="s">
        <v>9701</v>
      </c>
      <c r="B2502" t="s">
        <v>9702</v>
      </c>
    </row>
    <row r="2503" spans="1:2">
      <c r="A2503" t="s">
        <v>12854</v>
      </c>
      <c r="B2503" t="s">
        <v>12855</v>
      </c>
    </row>
    <row r="2504" spans="1:2">
      <c r="A2504" t="s">
        <v>10498</v>
      </c>
      <c r="B2504" t="s">
        <v>10499</v>
      </c>
    </row>
    <row r="2505" spans="1:2">
      <c r="A2505" t="s">
        <v>12696</v>
      </c>
      <c r="B2505" t="s">
        <v>12697</v>
      </c>
    </row>
    <row r="2506" spans="1:2">
      <c r="A2506" t="s">
        <v>10375</v>
      </c>
      <c r="B2506" t="s">
        <v>10377</v>
      </c>
    </row>
    <row r="2507" spans="1:2">
      <c r="A2507" t="s">
        <v>9901</v>
      </c>
      <c r="B2507" t="s">
        <v>9902</v>
      </c>
    </row>
    <row r="2508" spans="1:2">
      <c r="A2508" t="s">
        <v>8343</v>
      </c>
      <c r="B2508" t="s">
        <v>8344</v>
      </c>
    </row>
    <row r="2509" spans="1:2">
      <c r="A2509" t="s">
        <v>8303</v>
      </c>
      <c r="B2509" t="s">
        <v>8304</v>
      </c>
    </row>
    <row r="2510" spans="1:2">
      <c r="A2510" t="s">
        <v>8313</v>
      </c>
      <c r="B2510" t="s">
        <v>8314</v>
      </c>
    </row>
    <row r="2511" spans="1:2">
      <c r="A2511" t="s">
        <v>9181</v>
      </c>
      <c r="B2511" t="s">
        <v>9182</v>
      </c>
    </row>
    <row r="2512" spans="1:2">
      <c r="A2512" t="s">
        <v>9843</v>
      </c>
      <c r="B2512" t="s">
        <v>9844</v>
      </c>
    </row>
    <row r="2513" spans="1:2">
      <c r="A2513" t="s">
        <v>9845</v>
      </c>
      <c r="B2513" t="s">
        <v>9846</v>
      </c>
    </row>
    <row r="2514" spans="1:2">
      <c r="A2514" t="s">
        <v>9317</v>
      </c>
      <c r="B2514" t="s">
        <v>9318</v>
      </c>
    </row>
    <row r="2515" spans="1:2">
      <c r="A2515" t="s">
        <v>10770</v>
      </c>
      <c r="B2515" t="s">
        <v>10771</v>
      </c>
    </row>
    <row r="2516" spans="1:2">
      <c r="A2516" t="s">
        <v>10770</v>
      </c>
      <c r="B2516" t="s">
        <v>10771</v>
      </c>
    </row>
    <row r="2517" spans="1:2">
      <c r="A2517" t="s">
        <v>4119</v>
      </c>
      <c r="B2517" t="s">
        <v>4120</v>
      </c>
    </row>
    <row r="2518" spans="1:2">
      <c r="A2518" t="s">
        <v>4119</v>
      </c>
      <c r="B2518" t="s">
        <v>4120</v>
      </c>
    </row>
    <row r="2519" spans="1:2">
      <c r="A2519" t="s">
        <v>9292</v>
      </c>
      <c r="B2519" t="s">
        <v>9293</v>
      </c>
    </row>
    <row r="2520" spans="1:2">
      <c r="A2520" t="s">
        <v>9299</v>
      </c>
      <c r="B2520" t="s">
        <v>9300</v>
      </c>
    </row>
    <row r="2521" spans="1:2">
      <c r="A2521" t="s">
        <v>12484</v>
      </c>
      <c r="B2521" t="s">
        <v>12485</v>
      </c>
    </row>
    <row r="2522" spans="1:2">
      <c r="A2522" t="s">
        <v>12814</v>
      </c>
      <c r="B2522" t="s">
        <v>12815</v>
      </c>
    </row>
    <row r="2523" spans="1:2">
      <c r="A2523" t="s">
        <v>8420</v>
      </c>
      <c r="B2523" t="s">
        <v>8421</v>
      </c>
    </row>
    <row r="2524" spans="1:2">
      <c r="A2524" t="s">
        <v>9909</v>
      </c>
      <c r="B2524" t="s">
        <v>9910</v>
      </c>
    </row>
    <row r="2525" spans="1:2">
      <c r="A2525" t="s">
        <v>12388</v>
      </c>
      <c r="B2525" t="s">
        <v>12389</v>
      </c>
    </row>
    <row r="2526" spans="1:2">
      <c r="A2526" t="s">
        <v>6849</v>
      </c>
      <c r="B2526" t="s">
        <v>6850</v>
      </c>
    </row>
    <row r="2527" spans="1:2">
      <c r="A2527" t="s">
        <v>9795</v>
      </c>
      <c r="B2527" t="s">
        <v>9796</v>
      </c>
    </row>
    <row r="2528" spans="1:2">
      <c r="A2528" t="s">
        <v>8345</v>
      </c>
      <c r="B2528" t="s">
        <v>8346</v>
      </c>
    </row>
    <row r="2529" spans="1:2">
      <c r="A2529" t="s">
        <v>11928</v>
      </c>
      <c r="B2529" t="s">
        <v>11929</v>
      </c>
    </row>
    <row r="2530" spans="1:2">
      <c r="A2530" t="s">
        <v>12653</v>
      </c>
      <c r="B2530" t="s">
        <v>12654</v>
      </c>
    </row>
    <row r="2531" spans="1:2">
      <c r="A2531" t="s">
        <v>8195</v>
      </c>
      <c r="B2531" t="s">
        <v>8198</v>
      </c>
    </row>
    <row r="2532" spans="1:2">
      <c r="A2532" t="s">
        <v>8603</v>
      </c>
      <c r="B2532" t="s">
        <v>8604</v>
      </c>
    </row>
    <row r="2533" spans="1:2">
      <c r="A2533" t="s">
        <v>8195</v>
      </c>
      <c r="B2533" t="s">
        <v>8197</v>
      </c>
    </row>
    <row r="2534" spans="1:2">
      <c r="A2534" t="s">
        <v>8681</v>
      </c>
      <c r="B2534" t="s">
        <v>8682</v>
      </c>
    </row>
    <row r="2535" spans="1:2">
      <c r="A2535" t="s">
        <v>8775</v>
      </c>
      <c r="B2535" t="s">
        <v>8776</v>
      </c>
    </row>
    <row r="2536" spans="1:2">
      <c r="A2536" t="s">
        <v>9803</v>
      </c>
      <c r="B2536" t="s">
        <v>9804</v>
      </c>
    </row>
    <row r="2537" spans="1:2">
      <c r="A2537" t="s">
        <v>3716</v>
      </c>
      <c r="B2537" t="s">
        <v>3717</v>
      </c>
    </row>
    <row r="2538" spans="1:2">
      <c r="A2538" t="s">
        <v>8347</v>
      </c>
      <c r="B2538" t="s">
        <v>8348</v>
      </c>
    </row>
    <row r="2539" spans="1:2">
      <c r="A2539" t="s">
        <v>10979</v>
      </c>
      <c r="B2539" t="s">
        <v>10981</v>
      </c>
    </row>
    <row r="2540" spans="1:2">
      <c r="A2540" t="s">
        <v>10979</v>
      </c>
      <c r="B2540" t="s">
        <v>10980</v>
      </c>
    </row>
    <row r="2541" spans="1:2">
      <c r="A2541" t="s">
        <v>4476</v>
      </c>
      <c r="B2541" t="s">
        <v>4477</v>
      </c>
    </row>
    <row r="2542" spans="1:2">
      <c r="A2542" t="s">
        <v>4476</v>
      </c>
      <c r="B2542" t="s">
        <v>4478</v>
      </c>
    </row>
    <row r="2543" spans="1:2">
      <c r="A2543" t="s">
        <v>4009</v>
      </c>
      <c r="B2543" t="s">
        <v>4010</v>
      </c>
    </row>
    <row r="2544" spans="1:2">
      <c r="A2544" t="s">
        <v>3690</v>
      </c>
      <c r="B2544" t="s">
        <v>3691</v>
      </c>
    </row>
    <row r="2545" spans="1:2">
      <c r="A2545" t="s">
        <v>8887</v>
      </c>
      <c r="B2545" t="s">
        <v>8888</v>
      </c>
    </row>
    <row r="2546" spans="1:2">
      <c r="A2546" t="s">
        <v>6224</v>
      </c>
      <c r="B2546" t="s">
        <v>6225</v>
      </c>
    </row>
    <row r="2547" spans="1:2">
      <c r="A2547" t="s">
        <v>6262</v>
      </c>
      <c r="B2547" t="s">
        <v>6263</v>
      </c>
    </row>
    <row r="2548" spans="1:2">
      <c r="A2548" t="s">
        <v>6575</v>
      </c>
      <c r="B2548" t="s">
        <v>6576</v>
      </c>
    </row>
    <row r="2549" spans="1:2">
      <c r="A2549" t="s">
        <v>13033</v>
      </c>
      <c r="B2549" t="s">
        <v>13034</v>
      </c>
    </row>
    <row r="2550" spans="1:2">
      <c r="A2550" t="s">
        <v>6934</v>
      </c>
      <c r="B2550" t="s">
        <v>14221</v>
      </c>
    </row>
    <row r="2551" spans="1:2">
      <c r="A2551" t="s">
        <v>6945</v>
      </c>
      <c r="B2551" t="s">
        <v>2095</v>
      </c>
    </row>
    <row r="2552" spans="1:2">
      <c r="A2552" t="s">
        <v>7074</v>
      </c>
      <c r="B2552" t="s">
        <v>7075</v>
      </c>
    </row>
    <row r="2553" spans="1:2">
      <c r="A2553" t="s">
        <v>9485</v>
      </c>
      <c r="B2553" t="s">
        <v>9486</v>
      </c>
    </row>
    <row r="2554" spans="1:2">
      <c r="A2554" t="s">
        <v>9485</v>
      </c>
      <c r="B2554" t="s">
        <v>9486</v>
      </c>
    </row>
    <row r="2555" spans="1:2">
      <c r="A2555" t="s">
        <v>7666</v>
      </c>
      <c r="B2555" t="s">
        <v>7667</v>
      </c>
    </row>
    <row r="2556" spans="1:2">
      <c r="A2556" t="s">
        <v>7199</v>
      </c>
      <c r="B2556" t="s">
        <v>7200</v>
      </c>
    </row>
    <row r="2557" spans="1:2">
      <c r="A2557" t="s">
        <v>7157</v>
      </c>
      <c r="B2557" t="s">
        <v>7158</v>
      </c>
    </row>
    <row r="2558" spans="1:2">
      <c r="A2558" t="s">
        <v>6479</v>
      </c>
      <c r="B2558" t="s">
        <v>6480</v>
      </c>
    </row>
    <row r="2559" spans="1:2">
      <c r="A2559" t="s">
        <v>6988</v>
      </c>
      <c r="B2559" t="s">
        <v>6990</v>
      </c>
    </row>
    <row r="2560" spans="1:2">
      <c r="A2560" t="s">
        <v>4872</v>
      </c>
      <c r="B2560" t="s">
        <v>4873</v>
      </c>
    </row>
    <row r="2561" spans="1:2">
      <c r="A2561" t="s">
        <v>5653</v>
      </c>
      <c r="B2561" t="s">
        <v>5655</v>
      </c>
    </row>
    <row r="2562" spans="1:2">
      <c r="A2562" t="s">
        <v>5632</v>
      </c>
      <c r="B2562" t="s">
        <v>5634</v>
      </c>
    </row>
    <row r="2563" spans="1:2">
      <c r="A2563" t="s">
        <v>10583</v>
      </c>
      <c r="B2563" t="s">
        <v>10584</v>
      </c>
    </row>
    <row r="2564" spans="1:2">
      <c r="A2564" t="s">
        <v>4369</v>
      </c>
      <c r="B2564" t="s">
        <v>4370</v>
      </c>
    </row>
    <row r="2565" spans="1:2">
      <c r="A2565" t="s">
        <v>4353</v>
      </c>
      <c r="B2565" t="s">
        <v>4354</v>
      </c>
    </row>
    <row r="2566" spans="1:2">
      <c r="A2566" t="s">
        <v>13453</v>
      </c>
      <c r="B2566" t="s">
        <v>13455</v>
      </c>
    </row>
    <row r="2567" spans="1:2">
      <c r="A2567" t="s">
        <v>11069</v>
      </c>
      <c r="B2567" t="s">
        <v>11070</v>
      </c>
    </row>
    <row r="2568" spans="1:2">
      <c r="A2568" t="s">
        <v>3782</v>
      </c>
      <c r="B2568" t="s">
        <v>14148</v>
      </c>
    </row>
    <row r="2569" spans="1:2">
      <c r="A2569" t="s">
        <v>10607</v>
      </c>
      <c r="B2569" t="s">
        <v>10609</v>
      </c>
    </row>
    <row r="2570" spans="1:2">
      <c r="A2570" t="s">
        <v>10985</v>
      </c>
      <c r="B2570" t="s">
        <v>10987</v>
      </c>
    </row>
    <row r="2571" spans="1:2">
      <c r="A2571" t="s">
        <v>8032</v>
      </c>
      <c r="B2571" t="s">
        <v>8033</v>
      </c>
    </row>
    <row r="2572" spans="1:2">
      <c r="A2572" t="s">
        <v>10698</v>
      </c>
      <c r="B2572" t="s">
        <v>10699</v>
      </c>
    </row>
    <row r="2573" spans="1:2">
      <c r="A2573" t="s">
        <v>10698</v>
      </c>
      <c r="B2573" t="s">
        <v>10700</v>
      </c>
    </row>
    <row r="2574" spans="1:2">
      <c r="A2574" t="s">
        <v>13268</v>
      </c>
      <c r="B2574" t="s">
        <v>13269</v>
      </c>
    </row>
    <row r="2575" spans="1:2">
      <c r="A2575" t="s">
        <v>10982</v>
      </c>
      <c r="B2575" t="s">
        <v>10983</v>
      </c>
    </row>
    <row r="2576" spans="1:2">
      <c r="A2576" t="s">
        <v>12733</v>
      </c>
      <c r="B2576" t="s">
        <v>12734</v>
      </c>
    </row>
    <row r="2577" spans="1:2">
      <c r="A2577" t="s">
        <v>11361</v>
      </c>
      <c r="B2577" t="s">
        <v>1997</v>
      </c>
    </row>
    <row r="2578" spans="1:2">
      <c r="A2578" t="s">
        <v>12305</v>
      </c>
      <c r="B2578" t="s">
        <v>12306</v>
      </c>
    </row>
    <row r="2579" spans="1:2">
      <c r="A2579" t="s">
        <v>8881</v>
      </c>
      <c r="B2579" t="s">
        <v>8882</v>
      </c>
    </row>
    <row r="2580" spans="1:2">
      <c r="A2580" t="s">
        <v>5288</v>
      </c>
      <c r="B2580" t="s">
        <v>5289</v>
      </c>
    </row>
    <row r="2581" spans="1:2">
      <c r="A2581" t="s">
        <v>8893</v>
      </c>
      <c r="B2581" t="s">
        <v>8894</v>
      </c>
    </row>
    <row r="2582" spans="1:2">
      <c r="A2582" t="s">
        <v>12779</v>
      </c>
      <c r="B2582" t="s">
        <v>12780</v>
      </c>
    </row>
    <row r="2583" spans="1:2">
      <c r="A2583" t="s">
        <v>12773</v>
      </c>
      <c r="B2583" t="s">
        <v>12774</v>
      </c>
    </row>
    <row r="2584" spans="1:2">
      <c r="A2584" t="s">
        <v>9829</v>
      </c>
      <c r="B2584" t="s">
        <v>9830</v>
      </c>
    </row>
    <row r="2585" spans="1:2">
      <c r="A2585" t="s">
        <v>12272</v>
      </c>
      <c r="B2585" t="s">
        <v>12273</v>
      </c>
    </row>
    <row r="2586" spans="1:2">
      <c r="A2586" t="s">
        <v>7203</v>
      </c>
      <c r="B2586" t="s">
        <v>7204</v>
      </c>
    </row>
    <row r="2587" spans="1:2">
      <c r="A2587" t="s">
        <v>7215</v>
      </c>
      <c r="B2587" t="s">
        <v>7216</v>
      </c>
    </row>
    <row r="2588" spans="1:2">
      <c r="A2588" t="s">
        <v>7205</v>
      </c>
      <c r="B2588" t="s">
        <v>7206</v>
      </c>
    </row>
    <row r="2589" spans="1:2">
      <c r="A2589" t="s">
        <v>3394</v>
      </c>
      <c r="B2589" t="s">
        <v>3395</v>
      </c>
    </row>
    <row r="2590" spans="1:2">
      <c r="A2590" t="s">
        <v>3394</v>
      </c>
      <c r="B2590" t="s">
        <v>3395</v>
      </c>
    </row>
    <row r="2591" spans="1:2">
      <c r="A2591" t="s">
        <v>8807</v>
      </c>
      <c r="B2591" t="s">
        <v>8808</v>
      </c>
    </row>
    <row r="2592" spans="1:2">
      <c r="A2592" t="s">
        <v>3836</v>
      </c>
      <c r="B2592" t="s">
        <v>3837</v>
      </c>
    </row>
    <row r="2593" spans="1:2">
      <c r="A2593" t="s">
        <v>3854</v>
      </c>
      <c r="B2593" t="s">
        <v>3837</v>
      </c>
    </row>
    <row r="2594" spans="1:2">
      <c r="A2594" t="s">
        <v>7171</v>
      </c>
      <c r="B2594" t="s">
        <v>7172</v>
      </c>
    </row>
    <row r="2595" spans="1:2">
      <c r="A2595" t="s">
        <v>10607</v>
      </c>
      <c r="B2595" t="s">
        <v>10608</v>
      </c>
    </row>
    <row r="2596" spans="1:2">
      <c r="A2596" t="s">
        <v>7668</v>
      </c>
      <c r="B2596" t="s">
        <v>7669</v>
      </c>
    </row>
    <row r="2597" spans="1:2">
      <c r="A2597" t="s">
        <v>12996</v>
      </c>
      <c r="B2597" t="s">
        <v>12997</v>
      </c>
    </row>
    <row r="2598" spans="1:2">
      <c r="A2598" t="s">
        <v>12828</v>
      </c>
      <c r="B2598" t="s">
        <v>12829</v>
      </c>
    </row>
    <row r="2599" spans="1:2">
      <c r="A2599" t="s">
        <v>12841</v>
      </c>
      <c r="B2599" t="s">
        <v>12842</v>
      </c>
    </row>
    <row r="2600" spans="1:2">
      <c r="A2600" t="s">
        <v>9223</v>
      </c>
      <c r="B2600" t="s">
        <v>9224</v>
      </c>
    </row>
    <row r="2601" spans="1:2">
      <c r="A2601" t="s">
        <v>9290</v>
      </c>
      <c r="B2601" t="s">
        <v>9291</v>
      </c>
    </row>
    <row r="2602" spans="1:2">
      <c r="A2602" t="s">
        <v>11663</v>
      </c>
      <c r="B2602" t="s">
        <v>11664</v>
      </c>
    </row>
    <row r="2603" spans="1:2">
      <c r="A2603" t="s">
        <v>13352</v>
      </c>
      <c r="B2603" t="s">
        <v>13353</v>
      </c>
    </row>
    <row r="2604" spans="1:2">
      <c r="A2604" t="s">
        <v>6548</v>
      </c>
      <c r="B2604" t="s">
        <v>6549</v>
      </c>
    </row>
    <row r="2605" spans="1:2">
      <c r="A2605" t="s">
        <v>6548</v>
      </c>
      <c r="B2605" t="s">
        <v>6549</v>
      </c>
    </row>
    <row r="2606" spans="1:2">
      <c r="A2606" t="s">
        <v>6548</v>
      </c>
      <c r="B2606" t="s">
        <v>6549</v>
      </c>
    </row>
    <row r="2607" spans="1:2">
      <c r="A2607" t="s">
        <v>12704</v>
      </c>
      <c r="B2607" t="s">
        <v>12705</v>
      </c>
    </row>
    <row r="2608" spans="1:2">
      <c r="A2608" t="s">
        <v>8211</v>
      </c>
      <c r="B2608" t="s">
        <v>8213</v>
      </c>
    </row>
    <row r="2609" spans="1:2">
      <c r="A2609" t="s">
        <v>6997</v>
      </c>
      <c r="B2609" t="s">
        <v>6998</v>
      </c>
    </row>
    <row r="2610" spans="1:2">
      <c r="A2610" t="s">
        <v>7670</v>
      </c>
      <c r="B2610" t="s">
        <v>7671</v>
      </c>
    </row>
    <row r="2611" spans="1:2">
      <c r="A2611" t="s">
        <v>12706</v>
      </c>
      <c r="B2611" t="s">
        <v>12707</v>
      </c>
    </row>
    <row r="2612" spans="1:2">
      <c r="A2612" t="s">
        <v>8191</v>
      </c>
      <c r="B2612" t="s">
        <v>8194</v>
      </c>
    </row>
    <row r="2613" spans="1:2">
      <c r="A2613" t="s">
        <v>8191</v>
      </c>
      <c r="B2613" t="s">
        <v>8192</v>
      </c>
    </row>
    <row r="2614" spans="1:2">
      <c r="A2614" t="s">
        <v>8191</v>
      </c>
      <c r="B2614" t="s">
        <v>8193</v>
      </c>
    </row>
    <row r="2615" spans="1:2">
      <c r="A2615" t="s">
        <v>12562</v>
      </c>
      <c r="B2615" t="s">
        <v>12563</v>
      </c>
    </row>
    <row r="2616" spans="1:2">
      <c r="A2616" t="s">
        <v>7006</v>
      </c>
      <c r="B2616" t="s">
        <v>7008</v>
      </c>
    </row>
    <row r="2617" spans="1:2">
      <c r="A2617" t="s">
        <v>6520</v>
      </c>
      <c r="B2617" t="s">
        <v>6521</v>
      </c>
    </row>
    <row r="2618" spans="1:2">
      <c r="A2618" t="s">
        <v>6522</v>
      </c>
      <c r="B2618" t="s">
        <v>6521</v>
      </c>
    </row>
    <row r="2619" spans="1:2">
      <c r="A2619" t="s">
        <v>13015</v>
      </c>
      <c r="B2619" t="s">
        <v>13016</v>
      </c>
    </row>
    <row r="2620" spans="1:2">
      <c r="A2620" t="s">
        <v>7495</v>
      </c>
      <c r="B2620" t="s">
        <v>7496</v>
      </c>
    </row>
    <row r="2621" spans="1:2">
      <c r="A2621" t="s">
        <v>6106</v>
      </c>
      <c r="B2621" t="s">
        <v>6107</v>
      </c>
    </row>
    <row r="2622" spans="1:2">
      <c r="A2622" t="s">
        <v>6136</v>
      </c>
      <c r="B2622" t="s">
        <v>6137</v>
      </c>
    </row>
    <row r="2623" spans="1:2">
      <c r="A2623" t="s">
        <v>12655</v>
      </c>
      <c r="B2623" t="s">
        <v>12656</v>
      </c>
    </row>
    <row r="2624" spans="1:2">
      <c r="A2624" t="s">
        <v>4459</v>
      </c>
      <c r="B2624" t="s">
        <v>4460</v>
      </c>
    </row>
    <row r="2625" spans="1:2">
      <c r="A2625" t="s">
        <v>12494</v>
      </c>
      <c r="B2625" t="s">
        <v>12495</v>
      </c>
    </row>
    <row r="2626" spans="1:2">
      <c r="A2626" t="s">
        <v>10474</v>
      </c>
      <c r="B2626" t="s">
        <v>10475</v>
      </c>
    </row>
    <row r="2627" spans="1:2">
      <c r="A2627" t="s">
        <v>7672</v>
      </c>
      <c r="B2627" t="s">
        <v>7673</v>
      </c>
    </row>
    <row r="2628" spans="1:2">
      <c r="A2628" t="s">
        <v>12522</v>
      </c>
      <c r="B2628" t="s">
        <v>12523</v>
      </c>
    </row>
    <row r="2629" spans="1:2">
      <c r="A2629" t="s">
        <v>6367</v>
      </c>
      <c r="B2629" t="s">
        <v>6368</v>
      </c>
    </row>
    <row r="2630" spans="1:2">
      <c r="A2630" t="s">
        <v>9517</v>
      </c>
      <c r="B2630" t="s">
        <v>9518</v>
      </c>
    </row>
    <row r="2631" spans="1:2">
      <c r="A2631" t="s">
        <v>9517</v>
      </c>
      <c r="B2631" t="s">
        <v>9518</v>
      </c>
    </row>
    <row r="2632" spans="1:2">
      <c r="A2632" t="s">
        <v>7131</v>
      </c>
      <c r="B2632" t="s">
        <v>7132</v>
      </c>
    </row>
    <row r="2633" spans="1:2">
      <c r="A2633" t="s">
        <v>12759</v>
      </c>
      <c r="B2633" t="s">
        <v>12760</v>
      </c>
    </row>
    <row r="2634" spans="1:2">
      <c r="A2634" t="s">
        <v>11102</v>
      </c>
      <c r="B2634" t="s">
        <v>11103</v>
      </c>
    </row>
    <row r="2635" spans="1:2">
      <c r="A2635" t="s">
        <v>11102</v>
      </c>
      <c r="B2635" t="s">
        <v>11104</v>
      </c>
    </row>
    <row r="2636" spans="1:2">
      <c r="A2636" t="s">
        <v>12450</v>
      </c>
      <c r="B2636" t="s">
        <v>12451</v>
      </c>
    </row>
    <row r="2637" spans="1:2">
      <c r="A2637" t="s">
        <v>12968</v>
      </c>
      <c r="B2637" t="s">
        <v>12993</v>
      </c>
    </row>
    <row r="2638" spans="1:2">
      <c r="A2638" t="s">
        <v>4103</v>
      </c>
      <c r="B2638" t="s">
        <v>4104</v>
      </c>
    </row>
    <row r="2639" spans="1:2">
      <c r="A2639" t="s">
        <v>4103</v>
      </c>
      <c r="B2639" t="s">
        <v>4104</v>
      </c>
    </row>
    <row r="2640" spans="1:2">
      <c r="A2640" t="s">
        <v>12972</v>
      </c>
      <c r="B2640" t="s">
        <v>12971</v>
      </c>
    </row>
    <row r="2641" spans="1:2">
      <c r="A2641" t="s">
        <v>3795</v>
      </c>
      <c r="B2641" t="s">
        <v>3796</v>
      </c>
    </row>
    <row r="2642" spans="1:2">
      <c r="A2642" t="s">
        <v>7674</v>
      </c>
      <c r="B2642" t="s">
        <v>7675</v>
      </c>
    </row>
    <row r="2643" spans="1:2">
      <c r="A2643" t="s">
        <v>13006</v>
      </c>
      <c r="B2643" t="s">
        <v>13007</v>
      </c>
    </row>
    <row r="2644" spans="1:2">
      <c r="A2644" t="s">
        <v>6518</v>
      </c>
      <c r="B2644" t="s">
        <v>6519</v>
      </c>
    </row>
    <row r="2645" spans="1:2">
      <c r="A2645" t="s">
        <v>7676</v>
      </c>
      <c r="B2645" t="s">
        <v>7677</v>
      </c>
    </row>
    <row r="2646" spans="1:2">
      <c r="A2646" t="s">
        <v>12943</v>
      </c>
      <c r="B2646" t="s">
        <v>12944</v>
      </c>
    </row>
    <row r="2647" spans="1:2">
      <c r="A2647" t="s">
        <v>7678</v>
      </c>
      <c r="B2647" t="s">
        <v>7679</v>
      </c>
    </row>
    <row r="2648" spans="1:2">
      <c r="A2648" t="s">
        <v>4966</v>
      </c>
      <c r="B2648" t="s">
        <v>4967</v>
      </c>
    </row>
    <row r="2649" spans="1:2">
      <c r="A2649" t="s">
        <v>8349</v>
      </c>
      <c r="B2649" t="s">
        <v>8350</v>
      </c>
    </row>
    <row r="2650" spans="1:2">
      <c r="A2650" t="s">
        <v>8432</v>
      </c>
      <c r="B2650" t="s">
        <v>8433</v>
      </c>
    </row>
    <row r="2651" spans="1:2">
      <c r="A2651" t="s">
        <v>8315</v>
      </c>
      <c r="B2651" t="s">
        <v>8316</v>
      </c>
    </row>
    <row r="2652" spans="1:2">
      <c r="A2652" t="s">
        <v>5041</v>
      </c>
      <c r="B2652" t="s">
        <v>5042</v>
      </c>
    </row>
    <row r="2653" spans="1:2">
      <c r="A2653" t="s">
        <v>8443</v>
      </c>
      <c r="B2653" t="s">
        <v>8446</v>
      </c>
    </row>
    <row r="2654" spans="1:2">
      <c r="A2654" t="s">
        <v>6294</v>
      </c>
      <c r="B2654" t="s">
        <v>6295</v>
      </c>
    </row>
    <row r="2655" spans="1:2">
      <c r="A2655" t="s">
        <v>11557</v>
      </c>
      <c r="B2655" t="s">
        <v>11558</v>
      </c>
    </row>
    <row r="2656" spans="1:2">
      <c r="A2656" t="s">
        <v>11453</v>
      </c>
      <c r="B2656" t="s">
        <v>11454</v>
      </c>
    </row>
    <row r="2657" spans="1:2">
      <c r="A2657" t="s">
        <v>12959</v>
      </c>
      <c r="B2657" t="s">
        <v>12940</v>
      </c>
    </row>
    <row r="2658" spans="1:2">
      <c r="A2658" t="s">
        <v>12486</v>
      </c>
      <c r="B2658" t="s">
        <v>12487</v>
      </c>
    </row>
    <row r="2659" spans="1:2">
      <c r="A2659" t="s">
        <v>9264</v>
      </c>
      <c r="B2659" t="s">
        <v>9265</v>
      </c>
    </row>
    <row r="2660" spans="1:2">
      <c r="A2660" t="s">
        <v>8539</v>
      </c>
      <c r="B2660" t="s">
        <v>8540</v>
      </c>
    </row>
    <row r="2661" spans="1:2">
      <c r="A2661" t="s">
        <v>11559</v>
      </c>
      <c r="B2661" t="s">
        <v>11560</v>
      </c>
    </row>
    <row r="2662" spans="1:2">
      <c r="A2662" t="s">
        <v>7547</v>
      </c>
      <c r="B2662" t="s">
        <v>7548</v>
      </c>
    </row>
    <row r="2663" spans="1:2">
      <c r="A2663" t="s">
        <v>9875</v>
      </c>
      <c r="B2663" t="s">
        <v>9876</v>
      </c>
    </row>
    <row r="2664" spans="1:2">
      <c r="A2664" t="s">
        <v>7159</v>
      </c>
      <c r="B2664" t="s">
        <v>7160</v>
      </c>
    </row>
    <row r="2665" spans="1:2">
      <c r="A2665" t="s">
        <v>8561</v>
      </c>
      <c r="B2665" t="s">
        <v>8562</v>
      </c>
    </row>
    <row r="2666" spans="1:2">
      <c r="A2666" t="s">
        <v>8134</v>
      </c>
      <c r="B2666" t="s">
        <v>8135</v>
      </c>
    </row>
    <row r="2667" spans="1:2">
      <c r="A2667" t="s">
        <v>9029</v>
      </c>
      <c r="B2667" t="s">
        <v>9030</v>
      </c>
    </row>
    <row r="2668" spans="1:2">
      <c r="A2668" t="s">
        <v>11915</v>
      </c>
      <c r="B2668" t="s">
        <v>11916</v>
      </c>
    </row>
    <row r="2669" spans="1:2">
      <c r="A2669" t="s">
        <v>12915</v>
      </c>
      <c r="B2669" t="s">
        <v>12918</v>
      </c>
    </row>
    <row r="2670" spans="1:2">
      <c r="A2670" t="s">
        <v>9651</v>
      </c>
      <c r="B2670" t="s">
        <v>9653</v>
      </c>
    </row>
    <row r="2671" spans="1:2">
      <c r="A2671" t="s">
        <v>4980</v>
      </c>
      <c r="B2671" t="s">
        <v>4981</v>
      </c>
    </row>
    <row r="2672" spans="1:2">
      <c r="A2672" t="s">
        <v>10911</v>
      </c>
      <c r="B2672" t="s">
        <v>10912</v>
      </c>
    </row>
    <row r="2673" spans="1:2">
      <c r="A2673" t="s">
        <v>8134</v>
      </c>
      <c r="B2673" t="s">
        <v>8136</v>
      </c>
    </row>
    <row r="2674" spans="1:2">
      <c r="A2674" t="s">
        <v>6868</v>
      </c>
      <c r="B2674" t="s">
        <v>6869</v>
      </c>
    </row>
    <row r="2675" spans="1:2">
      <c r="A2675" t="s">
        <v>11815</v>
      </c>
      <c r="B2675" t="s">
        <v>11816</v>
      </c>
    </row>
    <row r="2676" spans="1:2">
      <c r="A2676" t="s">
        <v>11747</v>
      </c>
      <c r="B2676" t="s">
        <v>11748</v>
      </c>
    </row>
    <row r="2677" spans="1:2">
      <c r="A2677" t="s">
        <v>11179</v>
      </c>
      <c r="B2677" t="s">
        <v>11180</v>
      </c>
    </row>
    <row r="2678" spans="1:2">
      <c r="A2678" t="s">
        <v>11179</v>
      </c>
      <c r="B2678" t="s">
        <v>11180</v>
      </c>
    </row>
    <row r="2679" spans="1:2">
      <c r="A2679" t="s">
        <v>6451</v>
      </c>
      <c r="B2679" t="s">
        <v>6452</v>
      </c>
    </row>
    <row r="2680" spans="1:2">
      <c r="A2680" t="s">
        <v>6457</v>
      </c>
      <c r="B2680" t="s">
        <v>6458</v>
      </c>
    </row>
    <row r="2681" spans="1:2">
      <c r="A2681" t="s">
        <v>3998</v>
      </c>
      <c r="B2681" t="s">
        <v>3999</v>
      </c>
    </row>
    <row r="2682" spans="1:2">
      <c r="A2682" t="s">
        <v>4000</v>
      </c>
      <c r="B2682" t="s">
        <v>4001</v>
      </c>
    </row>
    <row r="2683" spans="1:2">
      <c r="A2683" t="s">
        <v>13332</v>
      </c>
      <c r="B2683" t="s">
        <v>13333</v>
      </c>
    </row>
    <row r="2684" spans="1:2">
      <c r="A2684" t="s">
        <v>9167</v>
      </c>
      <c r="B2684" t="s">
        <v>9168</v>
      </c>
    </row>
    <row r="2685" spans="1:2">
      <c r="A2685" t="s">
        <v>4449</v>
      </c>
      <c r="B2685" t="s">
        <v>14175</v>
      </c>
    </row>
    <row r="2686" spans="1:2">
      <c r="A2686" t="s">
        <v>12554</v>
      </c>
      <c r="B2686" t="s">
        <v>12555</v>
      </c>
    </row>
    <row r="2687" spans="1:2">
      <c r="A2687" t="s">
        <v>11767</v>
      </c>
      <c r="B2687" t="s">
        <v>11768</v>
      </c>
    </row>
    <row r="2688" spans="1:2">
      <c r="A2688" t="s">
        <v>6736</v>
      </c>
      <c r="B2688" t="s">
        <v>6737</v>
      </c>
    </row>
    <row r="2689" spans="1:2">
      <c r="A2689" t="s">
        <v>3450</v>
      </c>
      <c r="B2689" t="s">
        <v>3451</v>
      </c>
    </row>
    <row r="2690" spans="1:2">
      <c r="A2690" t="s">
        <v>7173</v>
      </c>
      <c r="B2690" t="s">
        <v>7174</v>
      </c>
    </row>
    <row r="2691" spans="1:2">
      <c r="A2691" t="s">
        <v>10761</v>
      </c>
      <c r="B2691" t="s">
        <v>10762</v>
      </c>
    </row>
    <row r="2692" spans="1:2">
      <c r="A2692" t="s">
        <v>10761</v>
      </c>
      <c r="B2692" t="s">
        <v>10762</v>
      </c>
    </row>
    <row r="2693" spans="1:2">
      <c r="A2693" t="s">
        <v>11751</v>
      </c>
      <c r="B2693" t="s">
        <v>11752</v>
      </c>
    </row>
    <row r="2694" spans="1:2">
      <c r="A2694" t="s">
        <v>10051</v>
      </c>
      <c r="B2694" t="s">
        <v>10052</v>
      </c>
    </row>
    <row r="2695" spans="1:2">
      <c r="A2695" t="s">
        <v>11877</v>
      </c>
      <c r="B2695" t="s">
        <v>11878</v>
      </c>
    </row>
    <row r="2696" spans="1:2">
      <c r="A2696" t="s">
        <v>10927</v>
      </c>
      <c r="B2696" t="s">
        <v>10928</v>
      </c>
    </row>
    <row r="2697" spans="1:2">
      <c r="A2697" t="s">
        <v>10931</v>
      </c>
      <c r="B2697" t="s">
        <v>10932</v>
      </c>
    </row>
    <row r="2698" spans="1:2">
      <c r="A2698" t="s">
        <v>10935</v>
      </c>
      <c r="B2698" t="s">
        <v>10936</v>
      </c>
    </row>
    <row r="2699" spans="1:2">
      <c r="A2699" t="s">
        <v>10937</v>
      </c>
      <c r="B2699" t="s">
        <v>10938</v>
      </c>
    </row>
    <row r="2700" spans="1:2">
      <c r="A2700" t="s">
        <v>5727</v>
      </c>
      <c r="B2700" t="s">
        <v>5728</v>
      </c>
    </row>
    <row r="2701" spans="1:2">
      <c r="A2701" t="s">
        <v>3944</v>
      </c>
      <c r="B2701" t="s">
        <v>3945</v>
      </c>
    </row>
    <row r="2702" spans="1:2">
      <c r="A2702" t="s">
        <v>8014</v>
      </c>
      <c r="B2702" t="s">
        <v>8016</v>
      </c>
    </row>
    <row r="2703" spans="1:2">
      <c r="A2703" t="s">
        <v>8014</v>
      </c>
      <c r="B2703" t="s">
        <v>8015</v>
      </c>
    </row>
    <row r="2704" spans="1:2">
      <c r="A2704" t="s">
        <v>11851</v>
      </c>
      <c r="B2704" t="s">
        <v>11852</v>
      </c>
    </row>
    <row r="2705" spans="1:2">
      <c r="A2705" t="s">
        <v>11126</v>
      </c>
      <c r="B2705" t="s">
        <v>11128</v>
      </c>
    </row>
    <row r="2706" spans="1:2">
      <c r="A2706" t="s">
        <v>11126</v>
      </c>
      <c r="B2706" t="s">
        <v>11127</v>
      </c>
    </row>
    <row r="2707" spans="1:2">
      <c r="A2707" t="s">
        <v>10535</v>
      </c>
      <c r="B2707" t="s">
        <v>10537</v>
      </c>
    </row>
    <row r="2708" spans="1:2">
      <c r="A2708" t="s">
        <v>3458</v>
      </c>
      <c r="B2708" t="s">
        <v>3459</v>
      </c>
    </row>
    <row r="2709" spans="1:2">
      <c r="A2709" t="s">
        <v>7547</v>
      </c>
      <c r="B2709" t="s">
        <v>7549</v>
      </c>
    </row>
    <row r="2710" spans="1:2">
      <c r="A2710" t="s">
        <v>12899</v>
      </c>
      <c r="B2710" t="s">
        <v>12900</v>
      </c>
    </row>
    <row r="2711" spans="1:2">
      <c r="A2711" t="s">
        <v>9049</v>
      </c>
      <c r="B2711" t="s">
        <v>9050</v>
      </c>
    </row>
    <row r="2712" spans="1:2">
      <c r="A2712" t="s">
        <v>6485</v>
      </c>
      <c r="B2712" t="s">
        <v>6486</v>
      </c>
    </row>
    <row r="2713" spans="1:2">
      <c r="A2713" t="s">
        <v>4513</v>
      </c>
      <c r="B2713" t="s">
        <v>4514</v>
      </c>
    </row>
    <row r="2714" spans="1:2">
      <c r="A2714" t="s">
        <v>9284</v>
      </c>
      <c r="B2714" t="s">
        <v>9285</v>
      </c>
    </row>
    <row r="2715" spans="1:2">
      <c r="A2715" t="s">
        <v>3972</v>
      </c>
      <c r="B2715" t="s">
        <v>3973</v>
      </c>
    </row>
    <row r="2716" spans="1:2">
      <c r="A2716" t="s">
        <v>6509</v>
      </c>
      <c r="B2716" t="s">
        <v>6510</v>
      </c>
    </row>
    <row r="2717" spans="1:2">
      <c r="A2717" t="s">
        <v>3970</v>
      </c>
      <c r="B2717" t="s">
        <v>3971</v>
      </c>
    </row>
    <row r="2718" spans="1:2">
      <c r="A2718" t="s">
        <v>6481</v>
      </c>
      <c r="B2718" t="s">
        <v>6482</v>
      </c>
    </row>
    <row r="2719" spans="1:2">
      <c r="A2719" t="s">
        <v>4015</v>
      </c>
      <c r="B2719" t="s">
        <v>4016</v>
      </c>
    </row>
    <row r="2720" spans="1:2">
      <c r="A2720" t="s">
        <v>12318</v>
      </c>
      <c r="B2720" t="s">
        <v>12320</v>
      </c>
    </row>
    <row r="2721" spans="1:2">
      <c r="A2721" t="s">
        <v>11665</v>
      </c>
      <c r="B2721" t="s">
        <v>11666</v>
      </c>
    </row>
    <row r="2722" spans="1:2">
      <c r="A2722" t="s">
        <v>12284</v>
      </c>
      <c r="B2722" t="s">
        <v>12285</v>
      </c>
    </row>
    <row r="2723" spans="1:2">
      <c r="A2723" t="s">
        <v>7831</v>
      </c>
      <c r="B2723" t="s">
        <v>7833</v>
      </c>
    </row>
    <row r="2724" spans="1:2">
      <c r="A2724" t="s">
        <v>7831</v>
      </c>
      <c r="B2724" t="s">
        <v>7832</v>
      </c>
    </row>
    <row r="2725" spans="1:2">
      <c r="A2725" t="s">
        <v>14089</v>
      </c>
      <c r="B2725" t="s">
        <v>14182</v>
      </c>
    </row>
    <row r="2726" spans="1:2">
      <c r="A2726" t="s">
        <v>14106</v>
      </c>
      <c r="B2726" t="s">
        <v>5008</v>
      </c>
    </row>
    <row r="2727" spans="1:2">
      <c r="A2727" t="s">
        <v>11817</v>
      </c>
      <c r="B2727" t="s">
        <v>11818</v>
      </c>
    </row>
    <row r="2728" spans="1:2">
      <c r="A2728" t="s">
        <v>11503</v>
      </c>
      <c r="B2728" t="s">
        <v>11504</v>
      </c>
    </row>
    <row r="2729" spans="1:2">
      <c r="A2729" t="s">
        <v>6756</v>
      </c>
      <c r="B2729" t="s">
        <v>6757</v>
      </c>
    </row>
    <row r="2730" spans="1:2">
      <c r="A2730" t="s">
        <v>8641</v>
      </c>
      <c r="B2730" t="s">
        <v>8642</v>
      </c>
    </row>
    <row r="2731" spans="1:2">
      <c r="A2731" t="s">
        <v>10976</v>
      </c>
      <c r="B2731" t="s">
        <v>10978</v>
      </c>
    </row>
    <row r="2732" spans="1:2">
      <c r="A2732" t="s">
        <v>10976</v>
      </c>
      <c r="B2732" t="s">
        <v>10977</v>
      </c>
    </row>
    <row r="2733" spans="1:2">
      <c r="A2733" t="s">
        <v>11181</v>
      </c>
      <c r="B2733" t="s">
        <v>11182</v>
      </c>
    </row>
    <row r="2734" spans="1:2">
      <c r="A2734" t="s">
        <v>11181</v>
      </c>
      <c r="B2734" t="s">
        <v>11183</v>
      </c>
    </row>
    <row r="2735" spans="1:2">
      <c r="A2735" t="s">
        <v>9183</v>
      </c>
      <c r="B2735" t="s">
        <v>9184</v>
      </c>
    </row>
    <row r="2736" spans="1:2">
      <c r="A2736" t="s">
        <v>8351</v>
      </c>
      <c r="B2736" t="s">
        <v>8352</v>
      </c>
    </row>
    <row r="2737" spans="1:2">
      <c r="A2737" t="s">
        <v>8643</v>
      </c>
      <c r="B2737" t="s">
        <v>8644</v>
      </c>
    </row>
    <row r="2738" spans="1:2">
      <c r="A2738" t="s">
        <v>6597</v>
      </c>
      <c r="B2738" t="s">
        <v>14220</v>
      </c>
    </row>
    <row r="2739" spans="1:2">
      <c r="A2739" t="s">
        <v>9145</v>
      </c>
      <c r="B2739" t="s">
        <v>9146</v>
      </c>
    </row>
    <row r="2740" spans="1:2">
      <c r="A2740" t="s">
        <v>9266</v>
      </c>
      <c r="B2740" t="s">
        <v>9267</v>
      </c>
    </row>
    <row r="2741" spans="1:2">
      <c r="A2741" t="s">
        <v>11703</v>
      </c>
      <c r="B2741" t="s">
        <v>11704</v>
      </c>
    </row>
    <row r="2742" spans="1:2">
      <c r="A2742" t="s">
        <v>4938</v>
      </c>
      <c r="B2742" t="s">
        <v>4939</v>
      </c>
    </row>
    <row r="2743" spans="1:2">
      <c r="A2743" t="s">
        <v>7840</v>
      </c>
      <c r="B2743" t="s">
        <v>7841</v>
      </c>
    </row>
    <row r="2744" spans="1:2">
      <c r="A2744" t="s">
        <v>7840</v>
      </c>
      <c r="B2744" t="s">
        <v>7842</v>
      </c>
    </row>
    <row r="2745" spans="1:2">
      <c r="A2745" t="s">
        <v>7828</v>
      </c>
      <c r="B2745" t="s">
        <v>7830</v>
      </c>
    </row>
    <row r="2746" spans="1:2">
      <c r="A2746" t="s">
        <v>7828</v>
      </c>
      <c r="B2746" t="s">
        <v>7829</v>
      </c>
    </row>
    <row r="2747" spans="1:2">
      <c r="A2747" t="s">
        <v>7837</v>
      </c>
      <c r="B2747" t="s">
        <v>7839</v>
      </c>
    </row>
    <row r="2748" spans="1:2">
      <c r="A2748" t="s">
        <v>7837</v>
      </c>
      <c r="B2748" t="s">
        <v>7838</v>
      </c>
    </row>
    <row r="2749" spans="1:2">
      <c r="A2749" t="s">
        <v>11434</v>
      </c>
      <c r="B2749" t="s">
        <v>11435</v>
      </c>
    </row>
    <row r="2750" spans="1:2">
      <c r="A2750" t="s">
        <v>11769</v>
      </c>
      <c r="B2750" t="s">
        <v>11770</v>
      </c>
    </row>
    <row r="2751" spans="1:2">
      <c r="A2751" t="s">
        <v>12203</v>
      </c>
      <c r="B2751" t="s">
        <v>12204</v>
      </c>
    </row>
    <row r="2752" spans="1:2">
      <c r="A2752" t="s">
        <v>9268</v>
      </c>
      <c r="B2752" t="s">
        <v>9269</v>
      </c>
    </row>
    <row r="2753" spans="1:2">
      <c r="A2753" t="s">
        <v>8563</v>
      </c>
      <c r="B2753" t="s">
        <v>8564</v>
      </c>
    </row>
    <row r="2754" spans="1:2">
      <c r="A2754" t="s">
        <v>3478</v>
      </c>
      <c r="B2754" t="s">
        <v>3479</v>
      </c>
    </row>
    <row r="2755" spans="1:2">
      <c r="A2755" t="s">
        <v>12311</v>
      </c>
      <c r="B2755" t="s">
        <v>12312</v>
      </c>
    </row>
    <row r="2756" spans="1:2">
      <c r="A2756" t="s">
        <v>10647</v>
      </c>
      <c r="B2756" t="s">
        <v>10648</v>
      </c>
    </row>
    <row r="2757" spans="1:2">
      <c r="A2757" t="s">
        <v>3452</v>
      </c>
      <c r="B2757" t="s">
        <v>3453</v>
      </c>
    </row>
    <row r="2758" spans="1:2">
      <c r="A2758" t="s">
        <v>8503</v>
      </c>
      <c r="B2758" t="s">
        <v>8504</v>
      </c>
    </row>
    <row r="2759" spans="1:2">
      <c r="A2759" t="s">
        <v>7637</v>
      </c>
      <c r="B2759" t="s">
        <v>7638</v>
      </c>
    </row>
    <row r="2760" spans="1:2">
      <c r="A2760" t="s">
        <v>9239</v>
      </c>
      <c r="B2760" t="s">
        <v>9240</v>
      </c>
    </row>
    <row r="2761" spans="1:2">
      <c r="A2761" t="s">
        <v>12858</v>
      </c>
      <c r="B2761" t="s">
        <v>12859</v>
      </c>
    </row>
    <row r="2762" spans="1:2">
      <c r="A2762" t="s">
        <v>10200</v>
      </c>
      <c r="B2762" t="s">
        <v>10201</v>
      </c>
    </row>
    <row r="2763" spans="1:2">
      <c r="A2763" t="s">
        <v>3396</v>
      </c>
      <c r="B2763" t="s">
        <v>3397</v>
      </c>
    </row>
    <row r="2764" spans="1:2">
      <c r="A2764" t="s">
        <v>3396</v>
      </c>
      <c r="B2764" t="s">
        <v>3397</v>
      </c>
    </row>
    <row r="2765" spans="1:2">
      <c r="A2765" t="s">
        <v>3362</v>
      </c>
      <c r="B2765" t="s">
        <v>3363</v>
      </c>
    </row>
    <row r="2766" spans="1:2">
      <c r="A2766" t="s">
        <v>3362</v>
      </c>
      <c r="B2766" t="s">
        <v>3363</v>
      </c>
    </row>
    <row r="2767" spans="1:2">
      <c r="A2767" t="s">
        <v>9835</v>
      </c>
      <c r="B2767" t="s">
        <v>9836</v>
      </c>
    </row>
    <row r="2768" spans="1:2">
      <c r="A2768" t="s">
        <v>11771</v>
      </c>
      <c r="B2768" t="s">
        <v>11772</v>
      </c>
    </row>
    <row r="2769" spans="1:2">
      <c r="A2769" t="s">
        <v>8353</v>
      </c>
      <c r="B2769" t="s">
        <v>8354</v>
      </c>
    </row>
    <row r="2770" spans="1:2">
      <c r="A2770" t="s">
        <v>3730</v>
      </c>
      <c r="B2770" t="s">
        <v>3731</v>
      </c>
    </row>
    <row r="2771" spans="1:2">
      <c r="A2771" t="s">
        <v>11099</v>
      </c>
      <c r="B2771" t="s">
        <v>11100</v>
      </c>
    </row>
    <row r="2772" spans="1:2">
      <c r="A2772" t="s">
        <v>11099</v>
      </c>
      <c r="B2772" t="s">
        <v>11101</v>
      </c>
    </row>
    <row r="2773" spans="1:2">
      <c r="A2773" t="s">
        <v>3888</v>
      </c>
      <c r="B2773" t="s">
        <v>3889</v>
      </c>
    </row>
    <row r="2774" spans="1:2">
      <c r="A2774" t="s">
        <v>11036</v>
      </c>
      <c r="B2774" t="s">
        <v>11037</v>
      </c>
    </row>
    <row r="2775" spans="1:2">
      <c r="A2775" t="s">
        <v>11036</v>
      </c>
      <c r="B2775" t="s">
        <v>11038</v>
      </c>
    </row>
    <row r="2776" spans="1:2">
      <c r="A2776" t="s">
        <v>8207</v>
      </c>
      <c r="B2776" t="s">
        <v>8208</v>
      </c>
    </row>
    <row r="2777" spans="1:2">
      <c r="A2777" t="s">
        <v>8207</v>
      </c>
      <c r="B2777" t="s">
        <v>8209</v>
      </c>
    </row>
    <row r="2778" spans="1:2">
      <c r="A2778" t="s">
        <v>8207</v>
      </c>
      <c r="B2778" t="s">
        <v>8210</v>
      </c>
    </row>
    <row r="2779" spans="1:2">
      <c r="A2779" t="s">
        <v>3838</v>
      </c>
      <c r="B2779" t="s">
        <v>3839</v>
      </c>
    </row>
    <row r="2780" spans="1:2">
      <c r="A2780" t="s">
        <v>12680</v>
      </c>
      <c r="B2780" t="s">
        <v>12682</v>
      </c>
    </row>
    <row r="2781" spans="1:2">
      <c r="A2781" t="s">
        <v>12724</v>
      </c>
      <c r="B2781" t="s">
        <v>12726</v>
      </c>
    </row>
    <row r="2782" spans="1:2">
      <c r="A2782" t="s">
        <v>10281</v>
      </c>
      <c r="B2782" t="s">
        <v>10284</v>
      </c>
    </row>
    <row r="2783" spans="1:2">
      <c r="A2783" t="s">
        <v>12470</v>
      </c>
      <c r="B2783" t="s">
        <v>12471</v>
      </c>
    </row>
    <row r="2784" spans="1:2">
      <c r="A2784" t="s">
        <v>4962</v>
      </c>
      <c r="B2784" t="s">
        <v>4963</v>
      </c>
    </row>
    <row r="2785" spans="1:2">
      <c r="A2785" t="s">
        <v>11773</v>
      </c>
      <c r="B2785" t="s">
        <v>11774</v>
      </c>
    </row>
    <row r="2786" spans="1:2">
      <c r="A2786" t="s">
        <v>6431</v>
      </c>
      <c r="B2786" t="s">
        <v>6432</v>
      </c>
    </row>
    <row r="2787" spans="1:2">
      <c r="A2787" t="s">
        <v>9113</v>
      </c>
      <c r="B2787" t="s">
        <v>9114</v>
      </c>
    </row>
    <row r="2788" spans="1:2">
      <c r="A2788" t="s">
        <v>9113</v>
      </c>
      <c r="B2788" t="s">
        <v>9114</v>
      </c>
    </row>
    <row r="2789" spans="1:2">
      <c r="A2789" t="s">
        <v>7680</v>
      </c>
      <c r="B2789" t="s">
        <v>7681</v>
      </c>
    </row>
    <row r="2790" spans="1:2">
      <c r="A2790" t="s">
        <v>14076</v>
      </c>
      <c r="B2790" t="s">
        <v>14163</v>
      </c>
    </row>
    <row r="2791" spans="1:2">
      <c r="A2791" t="s">
        <v>3503</v>
      </c>
      <c r="B2791" t="s">
        <v>3504</v>
      </c>
    </row>
    <row r="2792" spans="1:2">
      <c r="A2792" t="s">
        <v>3499</v>
      </c>
      <c r="B2792" t="s">
        <v>3500</v>
      </c>
    </row>
    <row r="2793" spans="1:2">
      <c r="A2793" t="s">
        <v>9933</v>
      </c>
      <c r="B2793" t="s">
        <v>9934</v>
      </c>
    </row>
    <row r="2794" spans="1:2">
      <c r="A2794" t="s">
        <v>13457</v>
      </c>
      <c r="B2794" t="s">
        <v>13459</v>
      </c>
    </row>
    <row r="2795" spans="1:2">
      <c r="A2795" t="s">
        <v>13457</v>
      </c>
      <c r="B2795" t="s">
        <v>13459</v>
      </c>
    </row>
    <row r="2796" spans="1:2">
      <c r="A2796" t="s">
        <v>13457</v>
      </c>
      <c r="B2796" t="s">
        <v>13463</v>
      </c>
    </row>
    <row r="2797" spans="1:2">
      <c r="A2797" t="s">
        <v>13457</v>
      </c>
      <c r="B2797" t="s">
        <v>13463</v>
      </c>
    </row>
    <row r="2798" spans="1:2">
      <c r="A2798" t="s">
        <v>13457</v>
      </c>
      <c r="B2798" t="s">
        <v>13464</v>
      </c>
    </row>
    <row r="2799" spans="1:2">
      <c r="A2799" t="s">
        <v>13457</v>
      </c>
      <c r="B2799" t="s">
        <v>13460</v>
      </c>
    </row>
    <row r="2800" spans="1:2">
      <c r="A2800" t="s">
        <v>13457</v>
      </c>
      <c r="B2800" t="s">
        <v>13460</v>
      </c>
    </row>
    <row r="2801" spans="1:2">
      <c r="A2801" t="s">
        <v>12843</v>
      </c>
      <c r="B2801" t="s">
        <v>12844</v>
      </c>
    </row>
    <row r="2802" spans="1:2">
      <c r="A2802" t="s">
        <v>4349</v>
      </c>
      <c r="B2802" t="s">
        <v>4350</v>
      </c>
    </row>
    <row r="2803" spans="1:2">
      <c r="A2803" t="s">
        <v>14077</v>
      </c>
      <c r="B2803" t="s">
        <v>14164</v>
      </c>
    </row>
    <row r="2804" spans="1:2">
      <c r="A2804" t="s">
        <v>12806</v>
      </c>
      <c r="B2804" t="s">
        <v>12807</v>
      </c>
    </row>
    <row r="2805" spans="1:2">
      <c r="A2805" t="s">
        <v>12974</v>
      </c>
      <c r="B2805" t="s">
        <v>12973</v>
      </c>
    </row>
    <row r="2806" spans="1:2">
      <c r="A2806" t="s">
        <v>12966</v>
      </c>
      <c r="B2806" t="s">
        <v>12967</v>
      </c>
    </row>
    <row r="2807" spans="1:2">
      <c r="A2807" t="s">
        <v>12771</v>
      </c>
      <c r="B2807" t="s">
        <v>12772</v>
      </c>
    </row>
    <row r="2808" spans="1:2">
      <c r="A2808" t="s">
        <v>12757</v>
      </c>
      <c r="B2808" t="s">
        <v>12758</v>
      </c>
    </row>
    <row r="2809" spans="1:2">
      <c r="A2809" t="s">
        <v>5656</v>
      </c>
      <c r="B2809" t="s">
        <v>5658</v>
      </c>
    </row>
    <row r="2810" spans="1:2">
      <c r="A2810" t="s">
        <v>5656</v>
      </c>
      <c r="B2810" t="s">
        <v>5657</v>
      </c>
    </row>
    <row r="2811" spans="1:2">
      <c r="A2811" t="s">
        <v>7574</v>
      </c>
      <c r="B2811" t="s">
        <v>7575</v>
      </c>
    </row>
    <row r="2812" spans="1:2">
      <c r="A2812" t="s">
        <v>7574</v>
      </c>
      <c r="B2812" t="s">
        <v>7576</v>
      </c>
    </row>
    <row r="2813" spans="1:2">
      <c r="A2813" t="s">
        <v>4083</v>
      </c>
      <c r="B2813" t="s">
        <v>4084</v>
      </c>
    </row>
    <row r="2814" spans="1:2">
      <c r="A2814" t="s">
        <v>7965</v>
      </c>
      <c r="B2814" t="s">
        <v>7966</v>
      </c>
    </row>
    <row r="2815" spans="1:2">
      <c r="A2815" t="s">
        <v>7965</v>
      </c>
      <c r="B2815" t="s">
        <v>7968</v>
      </c>
    </row>
    <row r="2816" spans="1:2">
      <c r="A2816" t="s">
        <v>5215</v>
      </c>
      <c r="B2816" t="s">
        <v>5216</v>
      </c>
    </row>
    <row r="2817" spans="1:2">
      <c r="A2817" t="s">
        <v>4628</v>
      </c>
      <c r="B2817" t="s">
        <v>14177</v>
      </c>
    </row>
    <row r="2818" spans="1:2">
      <c r="A2818" t="s">
        <v>8919</v>
      </c>
      <c r="B2818" t="s">
        <v>8920</v>
      </c>
    </row>
    <row r="2819" spans="1:2">
      <c r="A2819" t="s">
        <v>8943</v>
      </c>
      <c r="B2819" t="s">
        <v>8944</v>
      </c>
    </row>
    <row r="2820" spans="1:2">
      <c r="A2820" t="s">
        <v>11334</v>
      </c>
      <c r="B2820" t="s">
        <v>11336</v>
      </c>
    </row>
    <row r="2821" spans="1:2">
      <c r="A2821" t="s">
        <v>11334</v>
      </c>
      <c r="B2821" t="s">
        <v>11336</v>
      </c>
    </row>
    <row r="2822" spans="1:2">
      <c r="A2822" t="s">
        <v>8921</v>
      </c>
      <c r="B2822" t="s">
        <v>8922</v>
      </c>
    </row>
    <row r="2823" spans="1:2">
      <c r="A2823" t="s">
        <v>4725</v>
      </c>
      <c r="B2823" t="s">
        <v>4726</v>
      </c>
    </row>
    <row r="2824" spans="1:2">
      <c r="A2824" t="s">
        <v>4810</v>
      </c>
      <c r="B2824" t="s">
        <v>4811</v>
      </c>
    </row>
    <row r="2825" spans="1:2">
      <c r="A2825" t="s">
        <v>10233</v>
      </c>
      <c r="B2825" t="s">
        <v>10234</v>
      </c>
    </row>
    <row r="2826" spans="1:2">
      <c r="A2826" t="s">
        <v>10233</v>
      </c>
      <c r="B2826" t="s">
        <v>10234</v>
      </c>
    </row>
    <row r="2827" spans="1:2">
      <c r="A2827" t="s">
        <v>12030</v>
      </c>
      <c r="B2827" t="s">
        <v>10234</v>
      </c>
    </row>
    <row r="2828" spans="1:2">
      <c r="A2828" t="s">
        <v>12392</v>
      </c>
      <c r="B2828" t="s">
        <v>12393</v>
      </c>
    </row>
    <row r="2829" spans="1:2">
      <c r="A2829" t="s">
        <v>3328</v>
      </c>
      <c r="B2829" t="s">
        <v>3329</v>
      </c>
    </row>
    <row r="2830" spans="1:2">
      <c r="A2830" t="s">
        <v>3529</v>
      </c>
      <c r="B2830" t="s">
        <v>3530</v>
      </c>
    </row>
    <row r="2831" spans="1:2">
      <c r="A2831" t="s">
        <v>4173</v>
      </c>
      <c r="B2831" t="s">
        <v>4174</v>
      </c>
    </row>
    <row r="2832" spans="1:2">
      <c r="A2832" t="s">
        <v>6691</v>
      </c>
      <c r="B2832" t="s">
        <v>4174</v>
      </c>
    </row>
    <row r="2833" spans="1:2">
      <c r="A2833" t="s">
        <v>12022</v>
      </c>
      <c r="B2833" t="s">
        <v>4174</v>
      </c>
    </row>
    <row r="2834" spans="1:2">
      <c r="A2834" t="s">
        <v>14141</v>
      </c>
      <c r="B2834" t="s">
        <v>13575</v>
      </c>
    </row>
    <row r="2835" spans="1:2">
      <c r="A2835" t="s">
        <v>5796</v>
      </c>
      <c r="B2835" t="s">
        <v>14212</v>
      </c>
    </row>
    <row r="2836" spans="1:2">
      <c r="A2836" t="s">
        <v>3515</v>
      </c>
      <c r="B2836" t="s">
        <v>3516</v>
      </c>
    </row>
    <row r="2837" spans="1:2">
      <c r="A2837" t="s">
        <v>5485</v>
      </c>
      <c r="B2837" t="s">
        <v>3516</v>
      </c>
    </row>
    <row r="2838" spans="1:2">
      <c r="A2838" t="s">
        <v>5486</v>
      </c>
      <c r="B2838" t="s">
        <v>3516</v>
      </c>
    </row>
    <row r="2839" spans="1:2">
      <c r="A2839" t="s">
        <v>11299</v>
      </c>
      <c r="B2839" t="s">
        <v>11302</v>
      </c>
    </row>
    <row r="2840" spans="1:2">
      <c r="A2840" t="s">
        <v>5217</v>
      </c>
      <c r="B2840" t="s">
        <v>5218</v>
      </c>
    </row>
    <row r="2841" spans="1:2">
      <c r="A2841" t="s">
        <v>8941</v>
      </c>
      <c r="B2841" t="s">
        <v>8942</v>
      </c>
    </row>
    <row r="2842" spans="1:2">
      <c r="A2842" t="s">
        <v>7250</v>
      </c>
      <c r="B2842" t="s">
        <v>7251</v>
      </c>
    </row>
    <row r="2843" spans="1:2">
      <c r="A2843" t="s">
        <v>10342</v>
      </c>
      <c r="B2843" t="s">
        <v>10343</v>
      </c>
    </row>
    <row r="2844" spans="1:2">
      <c r="A2844" t="s">
        <v>12039</v>
      </c>
      <c r="B2844" t="s">
        <v>12040</v>
      </c>
    </row>
    <row r="2845" spans="1:2">
      <c r="A2845" t="s">
        <v>10342</v>
      </c>
      <c r="B2845" t="s">
        <v>10344</v>
      </c>
    </row>
    <row r="2846" spans="1:2">
      <c r="A2846" t="s">
        <v>5169</v>
      </c>
      <c r="B2846" t="s">
        <v>5170</v>
      </c>
    </row>
    <row r="2847" spans="1:2">
      <c r="A2847" t="s">
        <v>9649</v>
      </c>
      <c r="B2847" t="s">
        <v>9650</v>
      </c>
    </row>
    <row r="2848" spans="1:2">
      <c r="A2848" t="s">
        <v>5373</v>
      </c>
      <c r="B2848" t="s">
        <v>5374</v>
      </c>
    </row>
    <row r="2849" spans="1:2">
      <c r="A2849" t="s">
        <v>5375</v>
      </c>
      <c r="B2849" t="s">
        <v>5376</v>
      </c>
    </row>
    <row r="2850" spans="1:2">
      <c r="A2850" t="s">
        <v>8791</v>
      </c>
      <c r="B2850" t="s">
        <v>8792</v>
      </c>
    </row>
    <row r="2851" spans="1:2">
      <c r="A2851" t="s">
        <v>8787</v>
      </c>
      <c r="B2851" t="s">
        <v>8788</v>
      </c>
    </row>
    <row r="2852" spans="1:2">
      <c r="A2852" t="s">
        <v>6483</v>
      </c>
      <c r="B2852" t="s">
        <v>6484</v>
      </c>
    </row>
    <row r="2853" spans="1:2">
      <c r="A2853" t="s">
        <v>6492</v>
      </c>
      <c r="B2853" t="s">
        <v>6484</v>
      </c>
    </row>
    <row r="2854" spans="1:2">
      <c r="A2854" t="s">
        <v>8084</v>
      </c>
      <c r="B2854" t="s">
        <v>8085</v>
      </c>
    </row>
    <row r="2855" spans="1:2">
      <c r="A2855" t="s">
        <v>12107</v>
      </c>
      <c r="B2855" t="s">
        <v>12108</v>
      </c>
    </row>
    <row r="2856" spans="1:2">
      <c r="A2856" t="s">
        <v>3615</v>
      </c>
      <c r="B2856" t="s">
        <v>3616</v>
      </c>
    </row>
    <row r="2857" spans="1:2">
      <c r="A2857" t="s">
        <v>4600</v>
      </c>
      <c r="B2857" t="s">
        <v>4601</v>
      </c>
    </row>
    <row r="2858" spans="1:2">
      <c r="A2858" t="s">
        <v>11334</v>
      </c>
      <c r="B2858" t="s">
        <v>11335</v>
      </c>
    </row>
    <row r="2859" spans="1:2">
      <c r="A2859" t="s">
        <v>9119</v>
      </c>
      <c r="B2859" t="s">
        <v>9120</v>
      </c>
    </row>
    <row r="2860" spans="1:2">
      <c r="A2860" t="s">
        <v>9119</v>
      </c>
      <c r="B2860" t="s">
        <v>9120</v>
      </c>
    </row>
    <row r="2861" spans="1:2">
      <c r="A2861" t="s">
        <v>3364</v>
      </c>
      <c r="B2861" t="s">
        <v>3365</v>
      </c>
    </row>
    <row r="2862" spans="1:2">
      <c r="A2862" t="s">
        <v>3364</v>
      </c>
      <c r="B2862" t="s">
        <v>3365</v>
      </c>
    </row>
    <row r="2863" spans="1:2">
      <c r="A2863" t="s">
        <v>5219</v>
      </c>
      <c r="B2863" t="s">
        <v>5220</v>
      </c>
    </row>
    <row r="2864" spans="1:2">
      <c r="A2864" t="s">
        <v>9877</v>
      </c>
      <c r="B2864" t="s">
        <v>9878</v>
      </c>
    </row>
    <row r="2865" spans="1:2">
      <c r="A2865" t="s">
        <v>10581</v>
      </c>
      <c r="B2865" t="s">
        <v>10582</v>
      </c>
    </row>
    <row r="2866" spans="1:2">
      <c r="A2866" t="s">
        <v>10581</v>
      </c>
      <c r="B2866" t="s">
        <v>10582</v>
      </c>
    </row>
    <row r="2867" spans="1:2">
      <c r="A2867" t="s">
        <v>4602</v>
      </c>
      <c r="B2867" t="s">
        <v>4603</v>
      </c>
    </row>
    <row r="2868" spans="1:2">
      <c r="A2868" t="s">
        <v>13429</v>
      </c>
      <c r="B2868" t="s">
        <v>13430</v>
      </c>
    </row>
    <row r="2869" spans="1:2">
      <c r="A2869" t="s">
        <v>13324</v>
      </c>
      <c r="B2869" t="s">
        <v>13325</v>
      </c>
    </row>
    <row r="2870" spans="1:2">
      <c r="A2870" t="s">
        <v>6991</v>
      </c>
      <c r="B2870" t="s">
        <v>6993</v>
      </c>
    </row>
    <row r="2871" spans="1:2">
      <c r="A2871" t="s">
        <v>7682</v>
      </c>
      <c r="B2871" t="s">
        <v>7683</v>
      </c>
    </row>
    <row r="2872" spans="1:2">
      <c r="A2872" t="s">
        <v>12010</v>
      </c>
      <c r="B2872" t="s">
        <v>12011</v>
      </c>
    </row>
    <row r="2873" spans="1:2">
      <c r="A2873" t="s">
        <v>7076</v>
      </c>
      <c r="B2873" t="s">
        <v>7077</v>
      </c>
    </row>
    <row r="2874" spans="1:2">
      <c r="A2874" t="s">
        <v>3776</v>
      </c>
      <c r="B2874" t="s">
        <v>3777</v>
      </c>
    </row>
    <row r="2875" spans="1:2">
      <c r="A2875" t="s">
        <v>10559</v>
      </c>
      <c r="B2875" t="s">
        <v>10561</v>
      </c>
    </row>
    <row r="2876" spans="1:2">
      <c r="A2876" t="s">
        <v>3894</v>
      </c>
      <c r="B2876" t="s">
        <v>3895</v>
      </c>
    </row>
    <row r="2877" spans="1:2">
      <c r="A2877" t="s">
        <v>13310</v>
      </c>
      <c r="B2877" t="s">
        <v>13311</v>
      </c>
    </row>
    <row r="2878" spans="1:2">
      <c r="A2878" t="s">
        <v>10432</v>
      </c>
      <c r="B2878" t="s">
        <v>10433</v>
      </c>
    </row>
    <row r="2879" spans="1:2">
      <c r="A2879" t="s">
        <v>10223</v>
      </c>
      <c r="B2879" t="s">
        <v>10224</v>
      </c>
    </row>
    <row r="2880" spans="1:2">
      <c r="A2880" t="s">
        <v>10223</v>
      </c>
      <c r="B2880" t="s">
        <v>10224</v>
      </c>
    </row>
    <row r="2881" spans="1:2">
      <c r="A2881" t="s">
        <v>6226</v>
      </c>
      <c r="B2881" t="s">
        <v>6227</v>
      </c>
    </row>
    <row r="2882" spans="1:2">
      <c r="A2882" t="s">
        <v>10223</v>
      </c>
      <c r="B2882" t="s">
        <v>10225</v>
      </c>
    </row>
    <row r="2883" spans="1:2">
      <c r="A2883" t="s">
        <v>12179</v>
      </c>
      <c r="B2883" t="s">
        <v>12180</v>
      </c>
    </row>
    <row r="2884" spans="1:2">
      <c r="A2884" t="s">
        <v>12207</v>
      </c>
      <c r="B2884" t="s">
        <v>12208</v>
      </c>
    </row>
    <row r="2885" spans="1:2">
      <c r="A2885" t="s">
        <v>6943</v>
      </c>
      <c r="B2885" t="s">
        <v>6944</v>
      </c>
    </row>
    <row r="2886" spans="1:2">
      <c r="A2886" t="s">
        <v>7684</v>
      </c>
      <c r="B2886" t="s">
        <v>7685</v>
      </c>
    </row>
    <row r="2887" spans="1:2">
      <c r="A2887" t="s">
        <v>12917</v>
      </c>
      <c r="B2887" t="s">
        <v>12920</v>
      </c>
    </row>
    <row r="2888" spans="1:2">
      <c r="A2888" t="s">
        <v>10530</v>
      </c>
      <c r="B2888" t="s">
        <v>10531</v>
      </c>
    </row>
    <row r="2889" spans="1:2">
      <c r="A2889" t="s">
        <v>10541</v>
      </c>
      <c r="B2889" t="s">
        <v>10542</v>
      </c>
    </row>
    <row r="2890" spans="1:2">
      <c r="A2890" t="s">
        <v>6296</v>
      </c>
      <c r="B2890" t="s">
        <v>6297</v>
      </c>
    </row>
    <row r="2891" spans="1:2">
      <c r="A2891" t="s">
        <v>5868</v>
      </c>
      <c r="B2891" t="s">
        <v>5869</v>
      </c>
    </row>
    <row r="2892" spans="1:2">
      <c r="A2892" t="s">
        <v>5641</v>
      </c>
      <c r="B2892" t="s">
        <v>5643</v>
      </c>
    </row>
    <row r="2893" spans="1:2">
      <c r="A2893" t="s">
        <v>13286</v>
      </c>
      <c r="B2893" t="s">
        <v>13287</v>
      </c>
    </row>
    <row r="2894" spans="1:2">
      <c r="A2894" t="s">
        <v>13250</v>
      </c>
      <c r="B2894" t="s">
        <v>13251</v>
      </c>
    </row>
    <row r="2895" spans="1:2">
      <c r="A2895" t="s">
        <v>7009</v>
      </c>
      <c r="B2895" t="s">
        <v>7010</v>
      </c>
    </row>
    <row r="2896" spans="1:2">
      <c r="A2896" t="s">
        <v>7009</v>
      </c>
      <c r="B2896" t="s">
        <v>7010</v>
      </c>
    </row>
    <row r="2897" spans="1:2">
      <c r="A2897" t="s">
        <v>5683</v>
      </c>
      <c r="B2897" t="s">
        <v>5684</v>
      </c>
    </row>
    <row r="2898" spans="1:2">
      <c r="A2898" t="s">
        <v>5683</v>
      </c>
      <c r="B2898" t="s">
        <v>5685</v>
      </c>
    </row>
    <row r="2899" spans="1:2">
      <c r="A2899" t="s">
        <v>7471</v>
      </c>
      <c r="B2899" t="s">
        <v>7472</v>
      </c>
    </row>
    <row r="2900" spans="1:2">
      <c r="A2900" t="s">
        <v>13197</v>
      </c>
      <c r="B2900" t="s">
        <v>13198</v>
      </c>
    </row>
    <row r="2901" spans="1:2">
      <c r="A2901" t="s">
        <v>8797</v>
      </c>
      <c r="B2901" t="s">
        <v>8798</v>
      </c>
    </row>
    <row r="2902" spans="1:2">
      <c r="A2902" t="s">
        <v>12360</v>
      </c>
      <c r="B2902" t="s">
        <v>12361</v>
      </c>
    </row>
    <row r="2903" spans="1:2">
      <c r="A2903" t="s">
        <v>11299</v>
      </c>
      <c r="B2903" t="s">
        <v>11301</v>
      </c>
    </row>
    <row r="2904" spans="1:2">
      <c r="A2904" t="s">
        <v>4884</v>
      </c>
      <c r="B2904" t="s">
        <v>4885</v>
      </c>
    </row>
    <row r="2905" spans="1:2">
      <c r="A2905" t="s">
        <v>4884</v>
      </c>
      <c r="B2905" t="s">
        <v>4885</v>
      </c>
    </row>
    <row r="2906" spans="1:2">
      <c r="A2906" t="s">
        <v>8937</v>
      </c>
      <c r="B2906" t="s">
        <v>8938</v>
      </c>
    </row>
    <row r="2907" spans="1:2">
      <c r="A2907" t="s">
        <v>5559</v>
      </c>
      <c r="B2907" t="s">
        <v>5560</v>
      </c>
    </row>
    <row r="2908" spans="1:2">
      <c r="A2908" t="s">
        <v>4802</v>
      </c>
      <c r="B2908" t="s">
        <v>4803</v>
      </c>
    </row>
    <row r="2909" spans="1:2">
      <c r="A2909" t="s">
        <v>11615</v>
      </c>
      <c r="B2909" t="s">
        <v>11616</v>
      </c>
    </row>
    <row r="2910" spans="1:2">
      <c r="A2910" t="s">
        <v>6774</v>
      </c>
      <c r="B2910" t="s">
        <v>6776</v>
      </c>
    </row>
    <row r="2911" spans="1:2">
      <c r="A2911" t="s">
        <v>7388</v>
      </c>
      <c r="B2911" t="s">
        <v>7389</v>
      </c>
    </row>
    <row r="2912" spans="1:2">
      <c r="A2912" t="s">
        <v>5701</v>
      </c>
      <c r="B2912" t="s">
        <v>5702</v>
      </c>
    </row>
    <row r="2913" spans="1:2">
      <c r="A2913" t="s">
        <v>12345</v>
      </c>
      <c r="B2913" t="s">
        <v>12347</v>
      </c>
    </row>
    <row r="2914" spans="1:2">
      <c r="A2914" t="s">
        <v>12345</v>
      </c>
      <c r="B2914" t="s">
        <v>12346</v>
      </c>
    </row>
    <row r="2915" spans="1:2">
      <c r="A2915" t="s">
        <v>13119</v>
      </c>
      <c r="B2915" t="s">
        <v>13120</v>
      </c>
    </row>
    <row r="2916" spans="1:2">
      <c r="A2916" t="s">
        <v>8355</v>
      </c>
      <c r="B2916" t="s">
        <v>8356</v>
      </c>
    </row>
    <row r="2917" spans="1:2">
      <c r="A2917" t="s">
        <v>7378</v>
      </c>
      <c r="B2917" t="s">
        <v>7379</v>
      </c>
    </row>
    <row r="2918" spans="1:2">
      <c r="A2918" t="s">
        <v>12406</v>
      </c>
      <c r="B2918" t="s">
        <v>12407</v>
      </c>
    </row>
    <row r="2919" spans="1:2">
      <c r="A2919" t="s">
        <v>12352</v>
      </c>
      <c r="B2919" t="s">
        <v>12353</v>
      </c>
    </row>
    <row r="2920" spans="1:2">
      <c r="A2920" t="s">
        <v>13492</v>
      </c>
      <c r="B2920" t="s">
        <v>13499</v>
      </c>
    </row>
    <row r="2921" spans="1:2">
      <c r="A2921" t="s">
        <v>13492</v>
      </c>
      <c r="B2921" t="s">
        <v>13498</v>
      </c>
    </row>
    <row r="2922" spans="1:2">
      <c r="A2922" t="s">
        <v>7417</v>
      </c>
      <c r="B2922" t="s">
        <v>7418</v>
      </c>
    </row>
    <row r="2923" spans="1:2">
      <c r="A2923" t="s">
        <v>7338</v>
      </c>
      <c r="B2923" t="s">
        <v>7339</v>
      </c>
    </row>
    <row r="2924" spans="1:2">
      <c r="A2924" t="s">
        <v>6228</v>
      </c>
      <c r="B2924" t="s">
        <v>6229</v>
      </c>
    </row>
    <row r="2925" spans="1:2">
      <c r="A2925" t="s">
        <v>4875</v>
      </c>
      <c r="B2925" t="s">
        <v>4877</v>
      </c>
    </row>
    <row r="2926" spans="1:2">
      <c r="A2926" t="s">
        <v>4875</v>
      </c>
      <c r="B2926" t="s">
        <v>4876</v>
      </c>
    </row>
    <row r="2927" spans="1:2">
      <c r="A2927" t="s">
        <v>6264</v>
      </c>
      <c r="B2927" t="s">
        <v>6265</v>
      </c>
    </row>
    <row r="2928" spans="1:2">
      <c r="A2928" t="s">
        <v>6138</v>
      </c>
      <c r="B2928" t="s">
        <v>6139</v>
      </c>
    </row>
    <row r="2929" spans="1:2">
      <c r="A2929" t="s">
        <v>6991</v>
      </c>
      <c r="B2929" t="s">
        <v>6992</v>
      </c>
    </row>
    <row r="2930" spans="1:2">
      <c r="A2930" t="s">
        <v>10711</v>
      </c>
      <c r="B2930" t="s">
        <v>10712</v>
      </c>
    </row>
    <row r="2931" spans="1:2">
      <c r="A2931" t="s">
        <v>6964</v>
      </c>
      <c r="B2931" t="s">
        <v>6966</v>
      </c>
    </row>
    <row r="2932" spans="1:2">
      <c r="A2932" t="s">
        <v>4519</v>
      </c>
      <c r="B2932" t="s">
        <v>4520</v>
      </c>
    </row>
    <row r="2933" spans="1:2">
      <c r="A2933" t="s">
        <v>6490</v>
      </c>
      <c r="B2933" t="s">
        <v>6491</v>
      </c>
    </row>
    <row r="2934" spans="1:2">
      <c r="A2934" t="s">
        <v>11283</v>
      </c>
      <c r="B2934" t="s">
        <v>11285</v>
      </c>
    </row>
    <row r="2935" spans="1:2">
      <c r="A2935" t="s">
        <v>4886</v>
      </c>
      <c r="B2935" t="s">
        <v>4888</v>
      </c>
    </row>
    <row r="2936" spans="1:2">
      <c r="A2936" t="s">
        <v>6720</v>
      </c>
      <c r="B2936" t="s">
        <v>6721</v>
      </c>
    </row>
    <row r="2937" spans="1:2">
      <c r="A2937" t="s">
        <v>11505</v>
      </c>
      <c r="B2937" t="s">
        <v>11506</v>
      </c>
    </row>
    <row r="2938" spans="1:2">
      <c r="A2938" t="s">
        <v>11719</v>
      </c>
      <c r="B2938" t="s">
        <v>11720</v>
      </c>
    </row>
    <row r="2939" spans="1:2">
      <c r="A2939" t="s">
        <v>11149</v>
      </c>
      <c r="B2939" t="s">
        <v>11150</v>
      </c>
    </row>
    <row r="2940" spans="1:2">
      <c r="A2940" t="s">
        <v>11149</v>
      </c>
      <c r="B2940" t="s">
        <v>11151</v>
      </c>
    </row>
    <row r="2941" spans="1:2">
      <c r="A2941" t="s">
        <v>3625</v>
      </c>
      <c r="B2941" t="s">
        <v>3626</v>
      </c>
    </row>
    <row r="2942" spans="1:2">
      <c r="A2942" t="s">
        <v>3627</v>
      </c>
      <c r="B2942" t="s">
        <v>3626</v>
      </c>
    </row>
    <row r="2943" spans="1:2">
      <c r="A2943" t="s">
        <v>5551</v>
      </c>
      <c r="B2943" t="s">
        <v>5552</v>
      </c>
    </row>
    <row r="2944" spans="1:2">
      <c r="A2944" t="s">
        <v>9955</v>
      </c>
      <c r="B2944" t="s">
        <v>5552</v>
      </c>
    </row>
    <row r="2945" spans="1:2">
      <c r="A2945" t="s">
        <v>8961</v>
      </c>
      <c r="B2945" t="s">
        <v>8962</v>
      </c>
    </row>
    <row r="2946" spans="1:2">
      <c r="A2946" t="s">
        <v>3958</v>
      </c>
      <c r="B2946" t="s">
        <v>3959</v>
      </c>
    </row>
    <row r="2947" spans="1:2">
      <c r="A2947" t="s">
        <v>8291</v>
      </c>
      <c r="B2947" t="s">
        <v>8292</v>
      </c>
    </row>
    <row r="2948" spans="1:2">
      <c r="A2948" t="s">
        <v>8291</v>
      </c>
      <c r="B2948" t="s">
        <v>8292</v>
      </c>
    </row>
    <row r="2949" spans="1:2">
      <c r="A2949" t="s">
        <v>3682</v>
      </c>
      <c r="B2949" t="s">
        <v>3683</v>
      </c>
    </row>
    <row r="2950" spans="1:2">
      <c r="A2950" t="s">
        <v>11283</v>
      </c>
      <c r="B2950" t="s">
        <v>11284</v>
      </c>
    </row>
    <row r="2951" spans="1:2">
      <c r="A2951" t="s">
        <v>11283</v>
      </c>
      <c r="B2951" t="s">
        <v>11284</v>
      </c>
    </row>
    <row r="2952" spans="1:2">
      <c r="A2952" t="s">
        <v>6653</v>
      </c>
      <c r="B2952" t="s">
        <v>6654</v>
      </c>
    </row>
    <row r="2953" spans="1:2">
      <c r="A2953" t="s">
        <v>8460</v>
      </c>
      <c r="B2953" t="s">
        <v>8461</v>
      </c>
    </row>
    <row r="2954" spans="1:2">
      <c r="A2954" t="s">
        <v>6298</v>
      </c>
      <c r="B2954" t="s">
        <v>6299</v>
      </c>
    </row>
    <row r="2955" spans="1:2">
      <c r="A2955" t="s">
        <v>4886</v>
      </c>
      <c r="B2955" t="s">
        <v>4887</v>
      </c>
    </row>
    <row r="2956" spans="1:2">
      <c r="A2956" t="s">
        <v>10373</v>
      </c>
      <c r="B2956" t="s">
        <v>10374</v>
      </c>
    </row>
    <row r="2957" spans="1:2">
      <c r="A2957" t="s">
        <v>10373</v>
      </c>
      <c r="B2957" t="s">
        <v>10374</v>
      </c>
    </row>
    <row r="2958" spans="1:2">
      <c r="A2958" t="s">
        <v>3438</v>
      </c>
      <c r="B2958" t="s">
        <v>3439</v>
      </c>
    </row>
    <row r="2959" spans="1:2">
      <c r="A2959" t="s">
        <v>9625</v>
      </c>
      <c r="B2959" t="s">
        <v>9627</v>
      </c>
    </row>
    <row r="2960" spans="1:2">
      <c r="A2960" t="s">
        <v>4323</v>
      </c>
      <c r="B2960" t="s">
        <v>4324</v>
      </c>
    </row>
    <row r="2961" spans="1:2">
      <c r="A2961" t="s">
        <v>4702</v>
      </c>
      <c r="B2961" t="s">
        <v>4703</v>
      </c>
    </row>
    <row r="2962" spans="1:2">
      <c r="A2962" t="s">
        <v>6964</v>
      </c>
      <c r="B2962" t="s">
        <v>6965</v>
      </c>
    </row>
    <row r="2963" spans="1:2">
      <c r="A2963" t="s">
        <v>9127</v>
      </c>
      <c r="B2963" t="s">
        <v>9128</v>
      </c>
    </row>
    <row r="2964" spans="1:2">
      <c r="A2964" t="s">
        <v>9127</v>
      </c>
      <c r="B2964" t="s">
        <v>9128</v>
      </c>
    </row>
    <row r="2965" spans="1:2">
      <c r="A2965" t="s">
        <v>8061</v>
      </c>
      <c r="B2965" t="s">
        <v>8063</v>
      </c>
    </row>
    <row r="2966" spans="1:2">
      <c r="A2966" t="s">
        <v>8067</v>
      </c>
      <c r="B2966" t="s">
        <v>8069</v>
      </c>
    </row>
    <row r="2967" spans="1:2">
      <c r="A2967" t="s">
        <v>5022</v>
      </c>
      <c r="B2967" t="s">
        <v>5023</v>
      </c>
    </row>
    <row r="2968" spans="1:2">
      <c r="A2968" t="s">
        <v>14107</v>
      </c>
      <c r="B2968" t="s">
        <v>5019</v>
      </c>
    </row>
    <row r="2969" spans="1:2">
      <c r="A2969" t="s">
        <v>4629</v>
      </c>
      <c r="B2969" t="s">
        <v>4630</v>
      </c>
    </row>
    <row r="2970" spans="1:2">
      <c r="A2970" t="s">
        <v>6758</v>
      </c>
      <c r="B2970" t="s">
        <v>6759</v>
      </c>
    </row>
    <row r="2971" spans="1:2">
      <c r="A2971" t="s">
        <v>3907</v>
      </c>
      <c r="B2971" t="s">
        <v>3908</v>
      </c>
    </row>
    <row r="2972" spans="1:2">
      <c r="A2972" t="s">
        <v>8565</v>
      </c>
      <c r="B2972" t="s">
        <v>8566</v>
      </c>
    </row>
    <row r="2973" spans="1:2">
      <c r="A2973" t="s">
        <v>12657</v>
      </c>
      <c r="B2973" t="s">
        <v>12658</v>
      </c>
    </row>
    <row r="2974" spans="1:2">
      <c r="A2974" t="s">
        <v>8713</v>
      </c>
      <c r="B2974" t="s">
        <v>8714</v>
      </c>
    </row>
    <row r="2975" spans="1:2">
      <c r="A2975" t="s">
        <v>8505</v>
      </c>
      <c r="B2975" t="s">
        <v>8506</v>
      </c>
    </row>
    <row r="2976" spans="1:2">
      <c r="A2976" t="s">
        <v>7248</v>
      </c>
      <c r="B2976" t="s">
        <v>7249</v>
      </c>
    </row>
    <row r="2977" spans="1:2">
      <c r="A2977" t="s">
        <v>9442</v>
      </c>
      <c r="B2977" t="s">
        <v>9443</v>
      </c>
    </row>
    <row r="2978" spans="1:2">
      <c r="A2978" t="s">
        <v>9442</v>
      </c>
      <c r="B2978" t="s">
        <v>9443</v>
      </c>
    </row>
    <row r="2979" spans="1:2">
      <c r="A2979" t="s">
        <v>9087</v>
      </c>
      <c r="B2979" t="s">
        <v>9088</v>
      </c>
    </row>
    <row r="2980" spans="1:2">
      <c r="A2980" t="s">
        <v>9087</v>
      </c>
      <c r="B2980" t="s">
        <v>9088</v>
      </c>
    </row>
    <row r="2981" spans="1:2">
      <c r="A2981" t="s">
        <v>12333</v>
      </c>
      <c r="B2981" t="s">
        <v>12334</v>
      </c>
    </row>
    <row r="2982" spans="1:2">
      <c r="A2982" t="s">
        <v>9661</v>
      </c>
      <c r="B2982" t="s">
        <v>9662</v>
      </c>
    </row>
    <row r="2983" spans="1:2">
      <c r="A2983" t="s">
        <v>9661</v>
      </c>
      <c r="B2983" t="s">
        <v>9662</v>
      </c>
    </row>
    <row r="2984" spans="1:2">
      <c r="A2984" t="s">
        <v>4532</v>
      </c>
      <c r="B2984" t="s">
        <v>4533</v>
      </c>
    </row>
    <row r="2985" spans="1:2">
      <c r="A2985" t="s">
        <v>9716</v>
      </c>
      <c r="B2985" t="s">
        <v>9717</v>
      </c>
    </row>
    <row r="2986" spans="1:2">
      <c r="A2986" t="s">
        <v>9716</v>
      </c>
      <c r="B2986" t="s">
        <v>9717</v>
      </c>
    </row>
    <row r="2987" spans="1:2">
      <c r="A2987" t="s">
        <v>10244</v>
      </c>
      <c r="B2987" t="s">
        <v>10245</v>
      </c>
    </row>
    <row r="2988" spans="1:2">
      <c r="A2988" t="s">
        <v>10244</v>
      </c>
      <c r="B2988" t="s">
        <v>10245</v>
      </c>
    </row>
    <row r="2989" spans="1:2">
      <c r="A2989" t="s">
        <v>10244</v>
      </c>
      <c r="B2989" t="s">
        <v>10245</v>
      </c>
    </row>
    <row r="2990" spans="1:2">
      <c r="A2990" t="s">
        <v>10271</v>
      </c>
      <c r="B2990" t="s">
        <v>10273</v>
      </c>
    </row>
    <row r="2991" spans="1:2">
      <c r="A2991" t="s">
        <v>10271</v>
      </c>
      <c r="B2991" t="s">
        <v>10272</v>
      </c>
    </row>
    <row r="2992" spans="1:2">
      <c r="A2992" t="s">
        <v>8645</v>
      </c>
      <c r="B2992" t="s">
        <v>8646</v>
      </c>
    </row>
    <row r="2993" spans="1:2">
      <c r="A2993" t="s">
        <v>3920</v>
      </c>
      <c r="B2993" t="s">
        <v>3921</v>
      </c>
    </row>
    <row r="2994" spans="1:2">
      <c r="A2994" t="s">
        <v>9999</v>
      </c>
      <c r="B2994" t="s">
        <v>3921</v>
      </c>
    </row>
    <row r="2995" spans="1:2">
      <c r="A2995" t="s">
        <v>6985</v>
      </c>
      <c r="B2995" t="s">
        <v>6986</v>
      </c>
    </row>
    <row r="2996" spans="1:2">
      <c r="A2996" t="s">
        <v>4782</v>
      </c>
      <c r="B2996" t="s">
        <v>4783</v>
      </c>
    </row>
    <row r="2997" spans="1:2">
      <c r="A2997" t="s">
        <v>13489</v>
      </c>
      <c r="B2997" t="s">
        <v>13490</v>
      </c>
    </row>
    <row r="2998" spans="1:2">
      <c r="A2998" t="s">
        <v>13489</v>
      </c>
      <c r="B2998" t="s">
        <v>13490</v>
      </c>
    </row>
    <row r="2999" spans="1:2">
      <c r="A2999" t="s">
        <v>13489</v>
      </c>
      <c r="B2999" t="s">
        <v>13490</v>
      </c>
    </row>
    <row r="3000" spans="1:2">
      <c r="A3000" t="s">
        <v>13489</v>
      </c>
      <c r="B3000" t="s">
        <v>13490</v>
      </c>
    </row>
    <row r="3001" spans="1:2">
      <c r="A3001" t="s">
        <v>13489</v>
      </c>
      <c r="B3001" t="s">
        <v>13490</v>
      </c>
    </row>
    <row r="3002" spans="1:2">
      <c r="A3002" t="s">
        <v>13489</v>
      </c>
      <c r="B3002" t="s">
        <v>13490</v>
      </c>
    </row>
    <row r="3003" spans="1:2">
      <c r="A3003" t="s">
        <v>13489</v>
      </c>
      <c r="B3003" t="s">
        <v>13490</v>
      </c>
    </row>
    <row r="3004" spans="1:2">
      <c r="A3004" t="s">
        <v>13489</v>
      </c>
      <c r="B3004" t="s">
        <v>13490</v>
      </c>
    </row>
    <row r="3005" spans="1:2">
      <c r="A3005" t="s">
        <v>13489</v>
      </c>
      <c r="B3005" t="s">
        <v>13490</v>
      </c>
    </row>
    <row r="3006" spans="1:2">
      <c r="A3006" t="s">
        <v>13489</v>
      </c>
      <c r="B3006" t="s">
        <v>13490</v>
      </c>
    </row>
    <row r="3007" spans="1:2">
      <c r="A3007" t="s">
        <v>6300</v>
      </c>
      <c r="B3007" t="s">
        <v>6301</v>
      </c>
    </row>
    <row r="3008" spans="1:2">
      <c r="A3008" t="s">
        <v>12668</v>
      </c>
      <c r="B3008" t="s">
        <v>12669</v>
      </c>
    </row>
    <row r="3009" spans="1:2">
      <c r="A3009" t="s">
        <v>7847</v>
      </c>
      <c r="B3009" t="s">
        <v>7848</v>
      </c>
    </row>
    <row r="3010" spans="1:2">
      <c r="A3010" t="s">
        <v>10988</v>
      </c>
      <c r="B3010" t="s">
        <v>10989</v>
      </c>
    </row>
    <row r="3011" spans="1:2">
      <c r="A3011" t="s">
        <v>10988</v>
      </c>
      <c r="B3011" t="s">
        <v>10990</v>
      </c>
    </row>
    <row r="3012" spans="1:2">
      <c r="A3012" t="s">
        <v>9270</v>
      </c>
      <c r="B3012" t="s">
        <v>9271</v>
      </c>
    </row>
    <row r="3013" spans="1:2">
      <c r="A3013" t="s">
        <v>12333</v>
      </c>
      <c r="B3013" t="s">
        <v>12335</v>
      </c>
    </row>
    <row r="3014" spans="1:2">
      <c r="A3014" t="s">
        <v>12945</v>
      </c>
      <c r="B3014" t="s">
        <v>12946</v>
      </c>
    </row>
    <row r="3015" spans="1:2">
      <c r="A3015" t="s">
        <v>10713</v>
      </c>
      <c r="B3015" t="s">
        <v>10714</v>
      </c>
    </row>
    <row r="3016" spans="1:2">
      <c r="A3016" t="s">
        <v>6088</v>
      </c>
      <c r="B3016" t="s">
        <v>6089</v>
      </c>
    </row>
    <row r="3017" spans="1:2">
      <c r="A3017" t="s">
        <v>11507</v>
      </c>
      <c r="B3017" t="s">
        <v>11508</v>
      </c>
    </row>
    <row r="3018" spans="1:2">
      <c r="A3018" t="s">
        <v>4947</v>
      </c>
      <c r="B3018" t="s">
        <v>4948</v>
      </c>
    </row>
    <row r="3019" spans="1:2">
      <c r="A3019" t="s">
        <v>6554</v>
      </c>
      <c r="B3019" t="s">
        <v>6555</v>
      </c>
    </row>
    <row r="3020" spans="1:2">
      <c r="A3020" t="s">
        <v>6554</v>
      </c>
      <c r="B3020" t="s">
        <v>6555</v>
      </c>
    </row>
    <row r="3021" spans="1:2">
      <c r="A3021" t="s">
        <v>4143</v>
      </c>
      <c r="B3021" t="s">
        <v>4144</v>
      </c>
    </row>
    <row r="3022" spans="1:2">
      <c r="A3022" t="s">
        <v>4651</v>
      </c>
      <c r="B3022" t="s">
        <v>4144</v>
      </c>
    </row>
    <row r="3023" spans="1:2">
      <c r="A3023" t="s">
        <v>4651</v>
      </c>
      <c r="B3023" t="s">
        <v>4144</v>
      </c>
    </row>
    <row r="3024" spans="1:2">
      <c r="A3024" t="s">
        <v>6554</v>
      </c>
      <c r="B3024" t="s">
        <v>4144</v>
      </c>
    </row>
    <row r="3025" spans="1:2">
      <c r="A3025" t="s">
        <v>8647</v>
      </c>
      <c r="B3025" t="s">
        <v>8648</v>
      </c>
    </row>
    <row r="3026" spans="1:2">
      <c r="A3026" t="s">
        <v>6176</v>
      </c>
      <c r="B3026" t="s">
        <v>6177</v>
      </c>
    </row>
    <row r="3027" spans="1:2">
      <c r="A3027" t="s">
        <v>7407</v>
      </c>
      <c r="B3027" t="s">
        <v>7408</v>
      </c>
    </row>
    <row r="3028" spans="1:2">
      <c r="A3028" t="s">
        <v>11455</v>
      </c>
      <c r="B3028" t="s">
        <v>11456</v>
      </c>
    </row>
    <row r="3029" spans="1:2">
      <c r="A3029" t="s">
        <v>11775</v>
      </c>
      <c r="B3029" t="s">
        <v>11776</v>
      </c>
    </row>
    <row r="3030" spans="1:2">
      <c r="A3030" t="s">
        <v>11819</v>
      </c>
      <c r="B3030" t="s">
        <v>11820</v>
      </c>
    </row>
    <row r="3031" spans="1:2">
      <c r="A3031" t="s">
        <v>5507</v>
      </c>
      <c r="B3031" t="s">
        <v>5508</v>
      </c>
    </row>
    <row r="3032" spans="1:2">
      <c r="A3032" t="s">
        <v>4357</v>
      </c>
      <c r="B3032" t="s">
        <v>4358</v>
      </c>
    </row>
    <row r="3033" spans="1:2">
      <c r="A3033" t="s">
        <v>4497</v>
      </c>
      <c r="B3033" t="s">
        <v>4498</v>
      </c>
    </row>
    <row r="3034" spans="1:2">
      <c r="A3034" t="s">
        <v>4497</v>
      </c>
      <c r="B3034" t="s">
        <v>4499</v>
      </c>
    </row>
    <row r="3035" spans="1:2">
      <c r="A3035" t="s">
        <v>7017</v>
      </c>
      <c r="B3035" t="s">
        <v>7019</v>
      </c>
    </row>
    <row r="3036" spans="1:2">
      <c r="A3036" t="s">
        <v>7352</v>
      </c>
      <c r="B3036" t="s">
        <v>7353</v>
      </c>
    </row>
    <row r="3037" spans="1:2">
      <c r="A3037" t="s">
        <v>10653</v>
      </c>
      <c r="B3037" t="s">
        <v>10654</v>
      </c>
    </row>
    <row r="3038" spans="1:2">
      <c r="A3038" t="s">
        <v>12193</v>
      </c>
      <c r="B3038" t="s">
        <v>12194</v>
      </c>
    </row>
    <row r="3039" spans="1:2">
      <c r="A3039" t="s">
        <v>8265</v>
      </c>
      <c r="B3039" t="s">
        <v>8266</v>
      </c>
    </row>
    <row r="3040" spans="1:2">
      <c r="A3040" t="s">
        <v>3348</v>
      </c>
      <c r="B3040" t="s">
        <v>3349</v>
      </c>
    </row>
    <row r="3041" spans="1:2">
      <c r="A3041" t="s">
        <v>3348</v>
      </c>
      <c r="B3041" t="s">
        <v>3349</v>
      </c>
    </row>
    <row r="3042" spans="1:2">
      <c r="A3042" t="s">
        <v>11777</v>
      </c>
      <c r="B3042" t="s">
        <v>11778</v>
      </c>
    </row>
    <row r="3043" spans="1:2">
      <c r="A3043" t="s">
        <v>11871</v>
      </c>
      <c r="B3043" t="s">
        <v>11872</v>
      </c>
    </row>
    <row r="3044" spans="1:2">
      <c r="A3044" t="s">
        <v>12101</v>
      </c>
      <c r="B3044" t="s">
        <v>12102</v>
      </c>
    </row>
    <row r="3045" spans="1:2">
      <c r="A3045" t="s">
        <v>12077</v>
      </c>
      <c r="B3045" t="s">
        <v>12079</v>
      </c>
    </row>
    <row r="3046" spans="1:2">
      <c r="A3046" t="s">
        <v>5782</v>
      </c>
      <c r="B3046" t="s">
        <v>5783</v>
      </c>
    </row>
    <row r="3047" spans="1:2">
      <c r="A3047" t="s">
        <v>5844</v>
      </c>
      <c r="B3047" t="s">
        <v>5845</v>
      </c>
    </row>
    <row r="3048" spans="1:2">
      <c r="A3048" t="s">
        <v>5733</v>
      </c>
      <c r="B3048" t="s">
        <v>5734</v>
      </c>
    </row>
    <row r="3049" spans="1:2">
      <c r="A3049" t="s">
        <v>5731</v>
      </c>
      <c r="B3049" t="s">
        <v>5732</v>
      </c>
    </row>
    <row r="3050" spans="1:2">
      <c r="A3050" t="s">
        <v>5318</v>
      </c>
      <c r="B3050" t="s">
        <v>5319</v>
      </c>
    </row>
    <row r="3051" spans="1:2">
      <c r="A3051" t="s">
        <v>6535</v>
      </c>
      <c r="B3051" t="s">
        <v>6536</v>
      </c>
    </row>
    <row r="3052" spans="1:2">
      <c r="A3052" t="s">
        <v>5703</v>
      </c>
      <c r="B3052" t="s">
        <v>5704</v>
      </c>
    </row>
    <row r="3053" spans="1:2">
      <c r="A3053" t="s">
        <v>14078</v>
      </c>
      <c r="B3053" t="s">
        <v>14165</v>
      </c>
    </row>
    <row r="3054" spans="1:2">
      <c r="A3054" t="s">
        <v>7334</v>
      </c>
      <c r="B3054" t="s">
        <v>7335</v>
      </c>
    </row>
    <row r="3055" spans="1:2">
      <c r="A3055" t="s">
        <v>6369</v>
      </c>
      <c r="B3055" t="s">
        <v>6370</v>
      </c>
    </row>
    <row r="3056" spans="1:2">
      <c r="A3056" t="s">
        <v>13336</v>
      </c>
      <c r="B3056" t="s">
        <v>13337</v>
      </c>
    </row>
    <row r="3057" spans="1:2">
      <c r="A3057" t="s">
        <v>4251</v>
      </c>
      <c r="B3057" t="s">
        <v>4252</v>
      </c>
    </row>
    <row r="3058" spans="1:2">
      <c r="A3058" t="s">
        <v>7000</v>
      </c>
      <c r="B3058" t="s">
        <v>7002</v>
      </c>
    </row>
    <row r="3059" spans="1:2">
      <c r="A3059" t="s">
        <v>12151</v>
      </c>
      <c r="B3059" t="s">
        <v>12152</v>
      </c>
    </row>
    <row r="3060" spans="1:2">
      <c r="A3060" t="s">
        <v>7183</v>
      </c>
      <c r="B3060" t="s">
        <v>7184</v>
      </c>
    </row>
    <row r="3061" spans="1:2">
      <c r="A3061" t="s">
        <v>10275</v>
      </c>
      <c r="B3061" t="s">
        <v>10277</v>
      </c>
    </row>
    <row r="3062" spans="1:2">
      <c r="A3062" t="s">
        <v>3470</v>
      </c>
      <c r="B3062" t="s">
        <v>3471</v>
      </c>
    </row>
    <row r="3063" spans="1:2">
      <c r="A3063" t="s">
        <v>8859</v>
      </c>
      <c r="B3063" t="s">
        <v>8860</v>
      </c>
    </row>
    <row r="3064" spans="1:2">
      <c r="A3064" t="s">
        <v>3950</v>
      </c>
      <c r="B3064" t="s">
        <v>3951</v>
      </c>
    </row>
    <row r="3065" spans="1:2">
      <c r="A3065" t="s">
        <v>4622</v>
      </c>
      <c r="B3065" t="s">
        <v>4623</v>
      </c>
    </row>
    <row r="3066" spans="1:2">
      <c r="A3066" t="s">
        <v>4624</v>
      </c>
      <c r="B3066" t="s">
        <v>4625</v>
      </c>
    </row>
    <row r="3067" spans="1:2">
      <c r="A3067" t="s">
        <v>5339</v>
      </c>
      <c r="B3067" t="s">
        <v>4625</v>
      </c>
    </row>
    <row r="3068" spans="1:2">
      <c r="A3068" t="s">
        <v>10193</v>
      </c>
      <c r="B3068" t="s">
        <v>10194</v>
      </c>
    </row>
    <row r="3069" spans="1:2">
      <c r="A3069" t="s">
        <v>11667</v>
      </c>
      <c r="B3069" t="s">
        <v>11668</v>
      </c>
    </row>
    <row r="3070" spans="1:2">
      <c r="A3070" t="s">
        <v>11561</v>
      </c>
      <c r="B3070" t="s">
        <v>11562</v>
      </c>
    </row>
    <row r="3071" spans="1:2">
      <c r="A3071" t="s">
        <v>5821</v>
      </c>
      <c r="B3071" t="s">
        <v>5822</v>
      </c>
    </row>
    <row r="3072" spans="1:2">
      <c r="A3072" t="s">
        <v>5862</v>
      </c>
      <c r="B3072" t="s">
        <v>5863</v>
      </c>
    </row>
    <row r="3073" spans="1:2">
      <c r="A3073" t="s">
        <v>8039</v>
      </c>
      <c r="B3073" t="s">
        <v>8040</v>
      </c>
    </row>
    <row r="3074" spans="1:2">
      <c r="A3074" t="s">
        <v>8041</v>
      </c>
      <c r="B3074" t="s">
        <v>8042</v>
      </c>
    </row>
    <row r="3075" spans="1:2">
      <c r="A3075" t="s">
        <v>11930</v>
      </c>
      <c r="B3075" t="s">
        <v>11931</v>
      </c>
    </row>
    <row r="3076" spans="1:2">
      <c r="A3076" t="s">
        <v>13093</v>
      </c>
      <c r="B3076" t="s">
        <v>13094</v>
      </c>
    </row>
    <row r="3077" spans="1:2">
      <c r="A3077" t="s">
        <v>4953</v>
      </c>
      <c r="B3077" t="s">
        <v>4954</v>
      </c>
    </row>
    <row r="3078" spans="1:2">
      <c r="A3078" t="s">
        <v>7020</v>
      </c>
      <c r="B3078" t="s">
        <v>7022</v>
      </c>
    </row>
    <row r="3079" spans="1:2">
      <c r="A3079" t="s">
        <v>4091</v>
      </c>
      <c r="B3079" t="s">
        <v>4092</v>
      </c>
    </row>
    <row r="3080" spans="1:2">
      <c r="A3080" t="s">
        <v>11791</v>
      </c>
      <c r="B3080" t="s">
        <v>11792</v>
      </c>
    </row>
    <row r="3081" spans="1:2">
      <c r="A3081" t="s">
        <v>6464</v>
      </c>
      <c r="B3081" t="s">
        <v>6465</v>
      </c>
    </row>
    <row r="3082" spans="1:2">
      <c r="A3082" t="s">
        <v>5904</v>
      </c>
      <c r="B3082" t="s">
        <v>5905</v>
      </c>
    </row>
    <row r="3083" spans="1:2">
      <c r="A3083" t="s">
        <v>9251</v>
      </c>
      <c r="B3083" t="s">
        <v>9252</v>
      </c>
    </row>
    <row r="3084" spans="1:2">
      <c r="A3084" t="s">
        <v>7020</v>
      </c>
      <c r="B3084" t="s">
        <v>7021</v>
      </c>
    </row>
    <row r="3085" spans="1:2">
      <c r="A3085" t="s">
        <v>14079</v>
      </c>
      <c r="B3085" t="s">
        <v>14166</v>
      </c>
    </row>
    <row r="3086" spans="1:2">
      <c r="A3086" t="s">
        <v>3507</v>
      </c>
      <c r="B3086" t="s">
        <v>3508</v>
      </c>
    </row>
    <row r="3087" spans="1:2">
      <c r="A3087" t="s">
        <v>13524</v>
      </c>
      <c r="B3087" t="s">
        <v>13525</v>
      </c>
    </row>
    <row r="3088" spans="1:2">
      <c r="A3088" t="s">
        <v>8683</v>
      </c>
      <c r="B3088" t="s">
        <v>8684</v>
      </c>
    </row>
    <row r="3089" spans="1:2">
      <c r="A3089" t="s">
        <v>10623</v>
      </c>
      <c r="B3089" t="s">
        <v>10624</v>
      </c>
    </row>
    <row r="3090" spans="1:2">
      <c r="A3090" t="s">
        <v>12071</v>
      </c>
      <c r="B3090" t="s">
        <v>12072</v>
      </c>
    </row>
    <row r="3091" spans="1:2">
      <c r="A3091" t="s">
        <v>12071</v>
      </c>
      <c r="B3091" t="s">
        <v>12072</v>
      </c>
    </row>
    <row r="3092" spans="1:2">
      <c r="A3092" t="s">
        <v>10641</v>
      </c>
      <c r="B3092" t="s">
        <v>10642</v>
      </c>
    </row>
    <row r="3093" spans="1:2">
      <c r="A3093" t="s">
        <v>7396</v>
      </c>
      <c r="B3093" t="s">
        <v>7397</v>
      </c>
    </row>
    <row r="3094" spans="1:2">
      <c r="A3094" t="s">
        <v>11669</v>
      </c>
      <c r="B3094" t="s">
        <v>11670</v>
      </c>
    </row>
    <row r="3095" spans="1:2">
      <c r="A3095" t="s">
        <v>8605</v>
      </c>
      <c r="B3095" t="s">
        <v>8606</v>
      </c>
    </row>
    <row r="3096" spans="1:2">
      <c r="A3096" t="s">
        <v>5477</v>
      </c>
      <c r="B3096" t="s">
        <v>5478</v>
      </c>
    </row>
    <row r="3097" spans="1:2">
      <c r="A3097" t="s">
        <v>12751</v>
      </c>
      <c r="B3097" t="s">
        <v>12752</v>
      </c>
    </row>
    <row r="3098" spans="1:2">
      <c r="A3098" t="s">
        <v>6985</v>
      </c>
      <c r="B3098" t="s">
        <v>6987</v>
      </c>
    </row>
    <row r="3099" spans="1:2">
      <c r="A3099" t="s">
        <v>11671</v>
      </c>
      <c r="B3099" t="s">
        <v>11672</v>
      </c>
    </row>
    <row r="3100" spans="1:2">
      <c r="A3100" t="s">
        <v>10075</v>
      </c>
      <c r="B3100" t="s">
        <v>10076</v>
      </c>
    </row>
    <row r="3101" spans="1:2">
      <c r="A3101" t="s">
        <v>3481</v>
      </c>
      <c r="B3101" t="s">
        <v>3482</v>
      </c>
    </row>
    <row r="3102" spans="1:2">
      <c r="A3102" t="s">
        <v>3483</v>
      </c>
      <c r="B3102" t="s">
        <v>3484</v>
      </c>
    </row>
    <row r="3103" spans="1:2">
      <c r="A3103" t="s">
        <v>9444</v>
      </c>
      <c r="B3103" t="s">
        <v>9445</v>
      </c>
    </row>
    <row r="3104" spans="1:2">
      <c r="A3104" t="s">
        <v>9444</v>
      </c>
      <c r="B3104" t="s">
        <v>9445</v>
      </c>
    </row>
    <row r="3105" spans="1:2">
      <c r="A3105" t="s">
        <v>12101</v>
      </c>
      <c r="B3105" t="s">
        <v>12103</v>
      </c>
    </row>
    <row r="3106" spans="1:2">
      <c r="A3106" t="s">
        <v>12077</v>
      </c>
      <c r="B3106" t="s">
        <v>12078</v>
      </c>
    </row>
    <row r="3107" spans="1:2">
      <c r="A3107" t="s">
        <v>10275</v>
      </c>
      <c r="B3107" t="s">
        <v>10276</v>
      </c>
    </row>
    <row r="3108" spans="1:2">
      <c r="A3108" t="s">
        <v>10275</v>
      </c>
      <c r="B3108" t="s">
        <v>10276</v>
      </c>
    </row>
    <row r="3109" spans="1:2">
      <c r="A3109" t="s">
        <v>13523</v>
      </c>
      <c r="B3109" t="s">
        <v>3018</v>
      </c>
    </row>
    <row r="3110" spans="1:2">
      <c r="A3110" t="s">
        <v>6371</v>
      </c>
      <c r="B3110" t="s">
        <v>6372</v>
      </c>
    </row>
    <row r="3111" spans="1:2">
      <c r="A3111" t="s">
        <v>12845</v>
      </c>
      <c r="B3111" t="s">
        <v>12846</v>
      </c>
    </row>
    <row r="3112" spans="1:2">
      <c r="A3112" t="s">
        <v>12786</v>
      </c>
      <c r="B3112" t="s">
        <v>12787</v>
      </c>
    </row>
    <row r="3113" spans="1:2">
      <c r="A3113" t="s">
        <v>3900</v>
      </c>
      <c r="B3113" t="s">
        <v>3308</v>
      </c>
    </row>
    <row r="3114" spans="1:2">
      <c r="A3114" t="s">
        <v>8460</v>
      </c>
      <c r="B3114" t="s">
        <v>3308</v>
      </c>
    </row>
    <row r="3115" spans="1:2">
      <c r="A3115" t="s">
        <v>8460</v>
      </c>
      <c r="B3115" t="s">
        <v>8462</v>
      </c>
    </row>
    <row r="3116" spans="1:2">
      <c r="A3116" t="s">
        <v>4567</v>
      </c>
      <c r="B3116" t="s">
        <v>4568</v>
      </c>
    </row>
    <row r="3117" spans="1:2">
      <c r="A3117" t="s">
        <v>12767</v>
      </c>
      <c r="B3117" t="s">
        <v>12768</v>
      </c>
    </row>
    <row r="3118" spans="1:2">
      <c r="A3118" t="s">
        <v>12808</v>
      </c>
      <c r="B3118" t="s">
        <v>12809</v>
      </c>
    </row>
    <row r="3119" spans="1:2">
      <c r="A3119" t="s">
        <v>6767</v>
      </c>
      <c r="B3119" t="s">
        <v>6768</v>
      </c>
    </row>
    <row r="3120" spans="1:2">
      <c r="A3120" t="s">
        <v>12826</v>
      </c>
      <c r="B3120" t="s">
        <v>12791</v>
      </c>
    </row>
    <row r="3121" spans="1:2">
      <c r="A3121" t="s">
        <v>7528</v>
      </c>
      <c r="B3121" t="s">
        <v>7529</v>
      </c>
    </row>
    <row r="3122" spans="1:2">
      <c r="A3122" t="s">
        <v>5443</v>
      </c>
      <c r="B3122" t="s">
        <v>5445</v>
      </c>
    </row>
    <row r="3123" spans="1:2">
      <c r="A3123" t="s">
        <v>13411</v>
      </c>
      <c r="B3123" t="s">
        <v>13412</v>
      </c>
    </row>
    <row r="3124" spans="1:2">
      <c r="A3124" t="s">
        <v>9583</v>
      </c>
      <c r="B3124" t="s">
        <v>9585</v>
      </c>
    </row>
    <row r="3125" spans="1:2">
      <c r="A3125" t="s">
        <v>9603</v>
      </c>
      <c r="B3125" t="s">
        <v>9605</v>
      </c>
    </row>
    <row r="3126" spans="1:2">
      <c r="A3126" t="s">
        <v>9628</v>
      </c>
      <c r="B3126" t="s">
        <v>9629</v>
      </c>
    </row>
    <row r="3127" spans="1:2">
      <c r="A3127" t="s">
        <v>9622</v>
      </c>
      <c r="B3127" t="s">
        <v>9623</v>
      </c>
    </row>
    <row r="3128" spans="1:2">
      <c r="A3128" t="s">
        <v>4672</v>
      </c>
      <c r="B3128" t="s">
        <v>3309</v>
      </c>
    </row>
    <row r="3129" spans="1:2">
      <c r="A3129" t="s">
        <v>6533</v>
      </c>
      <c r="B3129" t="s">
        <v>6534</v>
      </c>
    </row>
    <row r="3130" spans="1:2">
      <c r="A3130" t="s">
        <v>7463</v>
      </c>
      <c r="B3130" t="s">
        <v>7464</v>
      </c>
    </row>
    <row r="3131" spans="1:2">
      <c r="A3131" t="s">
        <v>7686</v>
      </c>
      <c r="B3131" t="s">
        <v>7687</v>
      </c>
    </row>
    <row r="3132" spans="1:2">
      <c r="A3132" t="s">
        <v>9684</v>
      </c>
      <c r="B3132" t="s">
        <v>9685</v>
      </c>
    </row>
    <row r="3133" spans="1:2">
      <c r="A3133" t="s">
        <v>9684</v>
      </c>
      <c r="B3133" t="s">
        <v>9685</v>
      </c>
    </row>
    <row r="3134" spans="1:2">
      <c r="A3134" t="s">
        <v>5705</v>
      </c>
      <c r="B3134" t="s">
        <v>5706</v>
      </c>
    </row>
    <row r="3135" spans="1:2">
      <c r="A3135" t="s">
        <v>10961</v>
      </c>
      <c r="B3135" t="s">
        <v>10962</v>
      </c>
    </row>
    <row r="3136" spans="1:2">
      <c r="A3136" t="s">
        <v>7538</v>
      </c>
      <c r="B3136" t="s">
        <v>7539</v>
      </c>
    </row>
    <row r="3137" spans="1:2">
      <c r="A3137" t="s">
        <v>8138</v>
      </c>
      <c r="B3137" t="s">
        <v>8140</v>
      </c>
    </row>
    <row r="3138" spans="1:2">
      <c r="A3138" t="s">
        <v>10332</v>
      </c>
      <c r="B3138" t="s">
        <v>10333</v>
      </c>
    </row>
    <row r="3139" spans="1:2">
      <c r="A3139" t="s">
        <v>3818</v>
      </c>
      <c r="B3139" t="s">
        <v>3819</v>
      </c>
    </row>
    <row r="3140" spans="1:2">
      <c r="A3140" t="s">
        <v>10062</v>
      </c>
      <c r="B3140" t="s">
        <v>10064</v>
      </c>
    </row>
    <row r="3141" spans="1:2">
      <c r="A3141" t="s">
        <v>7092</v>
      </c>
      <c r="B3141" t="s">
        <v>7093</v>
      </c>
    </row>
    <row r="3142" spans="1:2">
      <c r="A3142" t="s">
        <v>8130</v>
      </c>
      <c r="B3142" t="s">
        <v>8132</v>
      </c>
    </row>
    <row r="3143" spans="1:2">
      <c r="A3143" t="s">
        <v>10079</v>
      </c>
      <c r="B3143" t="s">
        <v>10080</v>
      </c>
    </row>
    <row r="3144" spans="1:2">
      <c r="A3144" t="s">
        <v>12125</v>
      </c>
      <c r="B3144" t="s">
        <v>12126</v>
      </c>
    </row>
    <row r="3145" spans="1:2">
      <c r="A3145" t="s">
        <v>8541</v>
      </c>
      <c r="B3145" t="s">
        <v>8542</v>
      </c>
    </row>
    <row r="3146" spans="1:2">
      <c r="A3146" t="s">
        <v>10246</v>
      </c>
      <c r="B3146" t="s">
        <v>10248</v>
      </c>
    </row>
    <row r="3147" spans="1:2">
      <c r="A3147" t="s">
        <v>10246</v>
      </c>
      <c r="B3147" t="s">
        <v>10248</v>
      </c>
    </row>
    <row r="3148" spans="1:2">
      <c r="A3148" t="s">
        <v>5532</v>
      </c>
      <c r="B3148" t="s">
        <v>1927</v>
      </c>
    </row>
    <row r="3149" spans="1:2">
      <c r="A3149" t="s">
        <v>5530</v>
      </c>
      <c r="B3149" t="s">
        <v>5531</v>
      </c>
    </row>
    <row r="3150" spans="1:2">
      <c r="A3150" t="s">
        <v>9953</v>
      </c>
      <c r="B3150" t="s">
        <v>9954</v>
      </c>
    </row>
    <row r="3151" spans="1:2">
      <c r="A3151" t="s">
        <v>12181</v>
      </c>
      <c r="B3151" t="s">
        <v>12182</v>
      </c>
    </row>
    <row r="3152" spans="1:2">
      <c r="A3152" t="s">
        <v>8287</v>
      </c>
      <c r="B3152" t="s">
        <v>8288</v>
      </c>
    </row>
    <row r="3153" spans="1:2">
      <c r="A3153" t="s">
        <v>8287</v>
      </c>
      <c r="B3153" t="s">
        <v>8288</v>
      </c>
    </row>
    <row r="3154" spans="1:2">
      <c r="A3154" t="s">
        <v>11072</v>
      </c>
      <c r="B3154" t="s">
        <v>11074</v>
      </c>
    </row>
    <row r="3155" spans="1:2">
      <c r="A3155" t="s">
        <v>11072</v>
      </c>
      <c r="B3155" t="s">
        <v>11073</v>
      </c>
    </row>
    <row r="3156" spans="1:2">
      <c r="A3156" t="s">
        <v>4631</v>
      </c>
      <c r="B3156" t="s">
        <v>4632</v>
      </c>
    </row>
    <row r="3157" spans="1:2">
      <c r="A3157" t="s">
        <v>4751</v>
      </c>
      <c r="B3157" t="s">
        <v>4752</v>
      </c>
    </row>
    <row r="3158" spans="1:2">
      <c r="A3158" t="s">
        <v>10544</v>
      </c>
      <c r="B3158" t="s">
        <v>10545</v>
      </c>
    </row>
    <row r="3159" spans="1:2">
      <c r="A3159" t="s">
        <v>10544</v>
      </c>
      <c r="B3159" t="s">
        <v>10546</v>
      </c>
    </row>
    <row r="3160" spans="1:2">
      <c r="A3160" t="s">
        <v>3848</v>
      </c>
      <c r="B3160" t="s">
        <v>3849</v>
      </c>
    </row>
    <row r="3161" spans="1:2">
      <c r="A3161" t="s">
        <v>9322</v>
      </c>
      <c r="B3161" t="s">
        <v>9323</v>
      </c>
    </row>
    <row r="3162" spans="1:2">
      <c r="A3162" t="s">
        <v>12254</v>
      </c>
      <c r="B3162" t="s">
        <v>12255</v>
      </c>
    </row>
    <row r="3163" spans="1:2">
      <c r="A3163" t="s">
        <v>6685</v>
      </c>
      <c r="B3163" t="s">
        <v>6686</v>
      </c>
    </row>
    <row r="3164" spans="1:2">
      <c r="A3164" t="s">
        <v>9079</v>
      </c>
      <c r="B3164" t="s">
        <v>9080</v>
      </c>
    </row>
    <row r="3165" spans="1:2">
      <c r="A3165" t="s">
        <v>10060</v>
      </c>
      <c r="B3165" t="s">
        <v>10061</v>
      </c>
    </row>
    <row r="3166" spans="1:2">
      <c r="A3166" t="s">
        <v>8203</v>
      </c>
      <c r="B3166" t="s">
        <v>8204</v>
      </c>
    </row>
    <row r="3167" spans="1:2">
      <c r="A3167" t="s">
        <v>7078</v>
      </c>
      <c r="B3167" t="s">
        <v>2013</v>
      </c>
    </row>
    <row r="3168" spans="1:2">
      <c r="A3168" t="s">
        <v>12386</v>
      </c>
      <c r="B3168" t="s">
        <v>12387</v>
      </c>
    </row>
    <row r="3169" spans="1:2">
      <c r="A3169" t="s">
        <v>4393</v>
      </c>
      <c r="B3169" t="s">
        <v>4395</v>
      </c>
    </row>
    <row r="3170" spans="1:2">
      <c r="A3170" t="s">
        <v>4393</v>
      </c>
      <c r="B3170" t="s">
        <v>4397</v>
      </c>
    </row>
    <row r="3171" spans="1:2">
      <c r="A3171" t="s">
        <v>6967</v>
      </c>
      <c r="B3171" t="s">
        <v>6969</v>
      </c>
    </row>
    <row r="3172" spans="1:2">
      <c r="A3172" t="s">
        <v>14080</v>
      </c>
      <c r="B3172" t="s">
        <v>14167</v>
      </c>
    </row>
    <row r="3173" spans="1:2">
      <c r="A3173" t="s">
        <v>13078</v>
      </c>
      <c r="B3173" t="s">
        <v>13079</v>
      </c>
    </row>
    <row r="3174" spans="1:2">
      <c r="A3174" t="s">
        <v>5840</v>
      </c>
      <c r="B3174" t="s">
        <v>5841</v>
      </c>
    </row>
    <row r="3175" spans="1:2">
      <c r="A3175" t="s">
        <v>4846</v>
      </c>
      <c r="B3175" t="s">
        <v>4847</v>
      </c>
    </row>
    <row r="3176" spans="1:2">
      <c r="A3176" t="s">
        <v>11563</v>
      </c>
      <c r="B3176" t="s">
        <v>11564</v>
      </c>
    </row>
    <row r="3177" spans="1:2">
      <c r="A3177" t="s">
        <v>9089</v>
      </c>
      <c r="B3177" t="s">
        <v>9090</v>
      </c>
    </row>
    <row r="3178" spans="1:2">
      <c r="A3178" t="s">
        <v>9089</v>
      </c>
      <c r="B3178" t="s">
        <v>9090</v>
      </c>
    </row>
    <row r="3179" spans="1:2">
      <c r="A3179" t="s">
        <v>4111</v>
      </c>
      <c r="B3179" t="s">
        <v>4112</v>
      </c>
    </row>
    <row r="3180" spans="1:2">
      <c r="A3180" t="s">
        <v>4111</v>
      </c>
      <c r="B3180" t="s">
        <v>4112</v>
      </c>
    </row>
    <row r="3181" spans="1:2">
      <c r="A3181" t="s">
        <v>9225</v>
      </c>
      <c r="B3181" t="s">
        <v>9226</v>
      </c>
    </row>
    <row r="3182" spans="1:2">
      <c r="A3182" t="s">
        <v>9253</v>
      </c>
      <c r="B3182" t="s">
        <v>9254</v>
      </c>
    </row>
    <row r="3183" spans="1:2">
      <c r="A3183" t="s">
        <v>11252</v>
      </c>
      <c r="B3183" t="s">
        <v>11253</v>
      </c>
    </row>
    <row r="3184" spans="1:2">
      <c r="A3184" t="s">
        <v>11230</v>
      </c>
      <c r="B3184" t="s">
        <v>11231</v>
      </c>
    </row>
    <row r="3185" spans="1:2">
      <c r="A3185" t="s">
        <v>11537</v>
      </c>
      <c r="B3185" t="s">
        <v>11538</v>
      </c>
    </row>
    <row r="3186" spans="1:2">
      <c r="A3186" t="s">
        <v>7688</v>
      </c>
      <c r="B3186" t="s">
        <v>7689</v>
      </c>
    </row>
    <row r="3187" spans="1:2">
      <c r="A3187" t="s">
        <v>5569</v>
      </c>
      <c r="B3187" t="s">
        <v>5570</v>
      </c>
    </row>
    <row r="3188" spans="1:2">
      <c r="A3188" t="s">
        <v>11250</v>
      </c>
      <c r="B3188" t="s">
        <v>11251</v>
      </c>
    </row>
    <row r="3189" spans="1:2">
      <c r="A3189" t="s">
        <v>13371</v>
      </c>
      <c r="B3189" t="s">
        <v>13372</v>
      </c>
    </row>
    <row r="3190" spans="1:2">
      <c r="A3190" t="s">
        <v>13371</v>
      </c>
      <c r="B3190" t="s">
        <v>13372</v>
      </c>
    </row>
    <row r="3191" spans="1:2">
      <c r="A3191" t="s">
        <v>3509</v>
      </c>
      <c r="B3191" t="s">
        <v>3510</v>
      </c>
    </row>
    <row r="3192" spans="1:2">
      <c r="A3192" t="s">
        <v>12488</v>
      </c>
      <c r="B3192" t="s">
        <v>12489</v>
      </c>
    </row>
    <row r="3193" spans="1:2">
      <c r="A3193" t="s">
        <v>8925</v>
      </c>
      <c r="B3193" t="s">
        <v>8926</v>
      </c>
    </row>
    <row r="3194" spans="1:2">
      <c r="A3194" t="s">
        <v>13133</v>
      </c>
      <c r="B3194" t="s">
        <v>13134</v>
      </c>
    </row>
    <row r="3195" spans="1:2">
      <c r="A3195" t="s">
        <v>9583</v>
      </c>
      <c r="B3195" t="s">
        <v>9584</v>
      </c>
    </row>
    <row r="3196" spans="1:2">
      <c r="A3196" t="s">
        <v>6487</v>
      </c>
      <c r="B3196" t="s">
        <v>3312</v>
      </c>
    </row>
    <row r="3197" spans="1:2">
      <c r="A3197" t="s">
        <v>9095</v>
      </c>
      <c r="B3197" t="s">
        <v>9096</v>
      </c>
    </row>
    <row r="3198" spans="1:2">
      <c r="A3198" t="s">
        <v>9095</v>
      </c>
      <c r="B3198" t="s">
        <v>9096</v>
      </c>
    </row>
    <row r="3199" spans="1:2">
      <c r="A3199" t="s">
        <v>10625</v>
      </c>
      <c r="B3199" t="s">
        <v>10626</v>
      </c>
    </row>
    <row r="3200" spans="1:2">
      <c r="A3200" t="s">
        <v>8567</v>
      </c>
      <c r="B3200" t="s">
        <v>8568</v>
      </c>
    </row>
    <row r="3201" spans="1:2">
      <c r="A3201" t="s">
        <v>6905</v>
      </c>
      <c r="B3201" t="s">
        <v>6906</v>
      </c>
    </row>
    <row r="3202" spans="1:2">
      <c r="A3202" t="s">
        <v>6907</v>
      </c>
      <c r="B3202" t="s">
        <v>6906</v>
      </c>
    </row>
    <row r="3203" spans="1:2">
      <c r="A3203" t="s">
        <v>6908</v>
      </c>
      <c r="B3203" t="s">
        <v>6909</v>
      </c>
    </row>
    <row r="3204" spans="1:2">
      <c r="A3204" t="s">
        <v>6493</v>
      </c>
      <c r="B3204" t="s">
        <v>6494</v>
      </c>
    </row>
    <row r="3205" spans="1:2">
      <c r="A3205" t="s">
        <v>6499</v>
      </c>
      <c r="B3205" t="s">
        <v>6494</v>
      </c>
    </row>
    <row r="3206" spans="1:2">
      <c r="A3206" t="s">
        <v>5332</v>
      </c>
      <c r="B3206" t="s">
        <v>5333</v>
      </c>
    </row>
    <row r="3207" spans="1:2">
      <c r="A3207" t="s">
        <v>12896</v>
      </c>
      <c r="B3207" t="s">
        <v>12877</v>
      </c>
    </row>
    <row r="3208" spans="1:2">
      <c r="A3208" t="s">
        <v>9962</v>
      </c>
      <c r="B3208" t="s">
        <v>9963</v>
      </c>
    </row>
    <row r="3209" spans="1:2">
      <c r="A3209" t="s">
        <v>12336</v>
      </c>
      <c r="B3209" t="s">
        <v>12338</v>
      </c>
    </row>
    <row r="3210" spans="1:2">
      <c r="A3210" t="s">
        <v>12336</v>
      </c>
      <c r="B3210" t="s">
        <v>12337</v>
      </c>
    </row>
    <row r="3211" spans="1:2">
      <c r="A3211" t="s">
        <v>10126</v>
      </c>
      <c r="B3211" t="s">
        <v>10127</v>
      </c>
    </row>
    <row r="3212" spans="1:2">
      <c r="A3212" t="s">
        <v>10126</v>
      </c>
      <c r="B3212" t="s">
        <v>10128</v>
      </c>
    </row>
    <row r="3213" spans="1:2">
      <c r="A3213" t="s">
        <v>5872</v>
      </c>
      <c r="B3213" t="s">
        <v>5873</v>
      </c>
    </row>
    <row r="3214" spans="1:2">
      <c r="A3214" t="s">
        <v>6373</v>
      </c>
      <c r="B3214" t="s">
        <v>6374</v>
      </c>
    </row>
    <row r="3215" spans="1:2">
      <c r="A3215" t="s">
        <v>7497</v>
      </c>
      <c r="B3215" t="s">
        <v>6374</v>
      </c>
    </row>
    <row r="3216" spans="1:2">
      <c r="A3216" t="s">
        <v>9305</v>
      </c>
      <c r="B3216" t="s">
        <v>9306</v>
      </c>
    </row>
    <row r="3217" spans="1:2">
      <c r="A3217" t="s">
        <v>7690</v>
      </c>
      <c r="B3217" t="s">
        <v>7691</v>
      </c>
    </row>
    <row r="3218" spans="1:2">
      <c r="A3218" t="s">
        <v>6476</v>
      </c>
      <c r="B3218" t="s">
        <v>6477</v>
      </c>
    </row>
    <row r="3219" spans="1:2">
      <c r="A3219" t="s">
        <v>12104</v>
      </c>
      <c r="B3219" t="s">
        <v>12105</v>
      </c>
    </row>
    <row r="3220" spans="1:2">
      <c r="A3220" t="s">
        <v>12104</v>
      </c>
      <c r="B3220" t="s">
        <v>12106</v>
      </c>
    </row>
    <row r="3221" spans="1:2">
      <c r="A3221" t="s">
        <v>8006</v>
      </c>
      <c r="B3221" t="s">
        <v>8008</v>
      </c>
    </row>
    <row r="3222" spans="1:2">
      <c r="A3222" t="s">
        <v>8006</v>
      </c>
      <c r="B3222" t="s">
        <v>8007</v>
      </c>
    </row>
    <row r="3223" spans="1:2">
      <c r="A3223" t="s">
        <v>9676</v>
      </c>
      <c r="B3223" t="s">
        <v>9677</v>
      </c>
    </row>
    <row r="3224" spans="1:2">
      <c r="A3224" t="s">
        <v>9676</v>
      </c>
      <c r="B3224" t="s">
        <v>9677</v>
      </c>
    </row>
    <row r="3225" spans="1:2">
      <c r="A3225" t="s">
        <v>4273</v>
      </c>
      <c r="B3225" t="s">
        <v>4274</v>
      </c>
    </row>
    <row r="3226" spans="1:2">
      <c r="A3226" t="s">
        <v>8006</v>
      </c>
      <c r="B3226" t="s">
        <v>8009</v>
      </c>
    </row>
    <row r="3227" spans="1:2">
      <c r="A3227" t="s">
        <v>9806</v>
      </c>
      <c r="B3227" t="s">
        <v>9807</v>
      </c>
    </row>
    <row r="3228" spans="1:2">
      <c r="A3228" t="s">
        <v>13533</v>
      </c>
      <c r="B3228" t="s">
        <v>13534</v>
      </c>
    </row>
    <row r="3229" spans="1:2">
      <c r="A3229" t="s">
        <v>4452</v>
      </c>
      <c r="B3229" t="s">
        <v>4453</v>
      </c>
    </row>
    <row r="3230" spans="1:2">
      <c r="A3230" t="s">
        <v>3812</v>
      </c>
      <c r="B3230" t="s">
        <v>3813</v>
      </c>
    </row>
    <row r="3231" spans="1:2">
      <c r="A3231" t="s">
        <v>7100</v>
      </c>
      <c r="B3231" t="s">
        <v>7101</v>
      </c>
    </row>
    <row r="3232" spans="1:2">
      <c r="A3232" t="s">
        <v>12452</v>
      </c>
      <c r="B3232" t="s">
        <v>12453</v>
      </c>
    </row>
    <row r="3233" spans="1:2">
      <c r="A3233" t="s">
        <v>4418</v>
      </c>
      <c r="B3233" t="s">
        <v>4419</v>
      </c>
    </row>
    <row r="3234" spans="1:2">
      <c r="A3234" t="s">
        <v>4418</v>
      </c>
      <c r="B3234" t="s">
        <v>4419</v>
      </c>
    </row>
    <row r="3235" spans="1:2">
      <c r="A3235" t="s">
        <v>8215</v>
      </c>
      <c r="B3235" t="s">
        <v>8218</v>
      </c>
    </row>
    <row r="3236" spans="1:2">
      <c r="A3236" t="s">
        <v>8215</v>
      </c>
      <c r="B3236" t="s">
        <v>8217</v>
      </c>
    </row>
    <row r="3237" spans="1:2">
      <c r="A3237" t="s">
        <v>8215</v>
      </c>
      <c r="B3237" t="s">
        <v>8216</v>
      </c>
    </row>
    <row r="3238" spans="1:2">
      <c r="A3238" t="s">
        <v>7344</v>
      </c>
      <c r="B3238" t="s">
        <v>7345</v>
      </c>
    </row>
    <row r="3239" spans="1:2">
      <c r="A3239" t="s">
        <v>12321</v>
      </c>
      <c r="B3239" t="s">
        <v>12322</v>
      </c>
    </row>
    <row r="3240" spans="1:2">
      <c r="A3240" t="s">
        <v>12321</v>
      </c>
      <c r="B3240" t="s">
        <v>12322</v>
      </c>
    </row>
    <row r="3241" spans="1:2">
      <c r="A3241" t="s">
        <v>10318</v>
      </c>
      <c r="B3241" t="s">
        <v>10319</v>
      </c>
    </row>
    <row r="3242" spans="1:2">
      <c r="A3242" t="s">
        <v>12722</v>
      </c>
      <c r="B3242" t="s">
        <v>12723</v>
      </c>
    </row>
    <row r="3243" spans="1:2">
      <c r="A3243" t="s">
        <v>12075</v>
      </c>
      <c r="B3243" t="s">
        <v>12076</v>
      </c>
    </row>
    <row r="3244" spans="1:2">
      <c r="A3244" t="s">
        <v>12075</v>
      </c>
      <c r="B3244" t="s">
        <v>12076</v>
      </c>
    </row>
    <row r="3245" spans="1:2">
      <c r="A3245" t="s">
        <v>9812</v>
      </c>
      <c r="B3245" t="s">
        <v>9813</v>
      </c>
    </row>
    <row r="3246" spans="1:2">
      <c r="A3246" t="s">
        <v>9816</v>
      </c>
      <c r="B3246" t="s">
        <v>9813</v>
      </c>
    </row>
    <row r="3247" spans="1:2">
      <c r="A3247" t="s">
        <v>12711</v>
      </c>
      <c r="B3247" t="s">
        <v>12712</v>
      </c>
    </row>
    <row r="3248" spans="1:2">
      <c r="A3248" t="s">
        <v>12941</v>
      </c>
      <c r="B3248" t="s">
        <v>12942</v>
      </c>
    </row>
    <row r="3249" spans="1:2">
      <c r="A3249" t="s">
        <v>9867</v>
      </c>
      <c r="B3249" t="s">
        <v>9868</v>
      </c>
    </row>
    <row r="3250" spans="1:2">
      <c r="A3250" t="s">
        <v>10842</v>
      </c>
      <c r="B3250" t="s">
        <v>10843</v>
      </c>
    </row>
    <row r="3251" spans="1:2">
      <c r="A3251" t="s">
        <v>4233</v>
      </c>
      <c r="B3251" t="s">
        <v>4234</v>
      </c>
    </row>
    <row r="3252" spans="1:2">
      <c r="A3252" t="s">
        <v>7455</v>
      </c>
      <c r="B3252" t="s">
        <v>7456</v>
      </c>
    </row>
    <row r="3253" spans="1:2">
      <c r="A3253" t="s">
        <v>12420</v>
      </c>
      <c r="B3253" t="s">
        <v>12421</v>
      </c>
    </row>
    <row r="3254" spans="1:2">
      <c r="A3254" t="s">
        <v>8273</v>
      </c>
      <c r="B3254" t="s">
        <v>8274</v>
      </c>
    </row>
    <row r="3255" spans="1:2">
      <c r="A3255" t="s">
        <v>5143</v>
      </c>
      <c r="B3255" t="s">
        <v>5144</v>
      </c>
    </row>
    <row r="3256" spans="1:2">
      <c r="A3256" t="s">
        <v>11617</v>
      </c>
      <c r="B3256" t="s">
        <v>11618</v>
      </c>
    </row>
    <row r="3257" spans="1:2">
      <c r="A3257" t="s">
        <v>10991</v>
      </c>
      <c r="B3257" t="s">
        <v>10993</v>
      </c>
    </row>
    <row r="3258" spans="1:2">
      <c r="A3258" t="s">
        <v>8357</v>
      </c>
      <c r="B3258" t="s">
        <v>8358</v>
      </c>
    </row>
    <row r="3259" spans="1:2">
      <c r="A3259" t="s">
        <v>8305</v>
      </c>
      <c r="B3259" t="s">
        <v>8306</v>
      </c>
    </row>
    <row r="3260" spans="1:2">
      <c r="A3260" t="s">
        <v>10596</v>
      </c>
      <c r="B3260" t="s">
        <v>10597</v>
      </c>
    </row>
    <row r="3261" spans="1:2">
      <c r="A3261" t="s">
        <v>10596</v>
      </c>
      <c r="B3261" t="s">
        <v>10598</v>
      </c>
    </row>
    <row r="3262" spans="1:2">
      <c r="A3262" t="s">
        <v>12148</v>
      </c>
      <c r="B3262" t="s">
        <v>12149</v>
      </c>
    </row>
    <row r="3263" spans="1:2">
      <c r="A3263" t="s">
        <v>10991</v>
      </c>
      <c r="B3263" t="s">
        <v>10992</v>
      </c>
    </row>
    <row r="3264" spans="1:2">
      <c r="A3264" t="s">
        <v>7167</v>
      </c>
      <c r="B3264" t="s">
        <v>7168</v>
      </c>
    </row>
    <row r="3265" spans="1:2">
      <c r="A3265" t="s">
        <v>11643</v>
      </c>
      <c r="B3265" t="s">
        <v>11644</v>
      </c>
    </row>
    <row r="3266" spans="1:2">
      <c r="A3266" t="s">
        <v>10135</v>
      </c>
      <c r="B3266" t="s">
        <v>10136</v>
      </c>
    </row>
    <row r="3267" spans="1:2">
      <c r="A3267" t="s">
        <v>5787</v>
      </c>
      <c r="B3267" t="s">
        <v>5788</v>
      </c>
    </row>
    <row r="3268" spans="1:2">
      <c r="A3268" t="s">
        <v>11977</v>
      </c>
      <c r="B3268" t="s">
        <v>11978</v>
      </c>
    </row>
    <row r="3269" spans="1:2">
      <c r="A3269" t="s">
        <v>8777</v>
      </c>
      <c r="B3269" t="s">
        <v>8778</v>
      </c>
    </row>
    <row r="3270" spans="1:2">
      <c r="A3270" t="s">
        <v>8783</v>
      </c>
      <c r="B3270" t="s">
        <v>8784</v>
      </c>
    </row>
    <row r="3271" spans="1:2">
      <c r="A3271" t="s">
        <v>8771</v>
      </c>
      <c r="B3271" t="s">
        <v>8772</v>
      </c>
    </row>
    <row r="3272" spans="1:2">
      <c r="A3272" t="s">
        <v>9487</v>
      </c>
      <c r="B3272" t="s">
        <v>9488</v>
      </c>
    </row>
    <row r="3273" spans="1:2">
      <c r="A3273" t="s">
        <v>9487</v>
      </c>
      <c r="B3273" t="s">
        <v>9488</v>
      </c>
    </row>
    <row r="3274" spans="1:2">
      <c r="A3274" t="s">
        <v>7692</v>
      </c>
      <c r="B3274" t="s">
        <v>7693</v>
      </c>
    </row>
    <row r="3275" spans="1:2">
      <c r="A3275" t="s">
        <v>9406</v>
      </c>
      <c r="B3275" t="s">
        <v>9407</v>
      </c>
    </row>
    <row r="3276" spans="1:2">
      <c r="A3276" t="s">
        <v>9406</v>
      </c>
      <c r="B3276" t="s">
        <v>9407</v>
      </c>
    </row>
    <row r="3277" spans="1:2">
      <c r="A3277" t="s">
        <v>9519</v>
      </c>
      <c r="B3277" t="s">
        <v>9520</v>
      </c>
    </row>
    <row r="3278" spans="1:2">
      <c r="A3278" t="s">
        <v>9519</v>
      </c>
      <c r="B3278" t="s">
        <v>9520</v>
      </c>
    </row>
    <row r="3279" spans="1:2">
      <c r="A3279" t="s">
        <v>5769</v>
      </c>
      <c r="B3279" t="s">
        <v>14215</v>
      </c>
    </row>
    <row r="3280" spans="1:2">
      <c r="A3280" t="s">
        <v>8685</v>
      </c>
      <c r="B3280" t="s">
        <v>8686</v>
      </c>
    </row>
    <row r="3281" spans="1:2">
      <c r="A3281" t="s">
        <v>12354</v>
      </c>
      <c r="B3281" t="s">
        <v>12355</v>
      </c>
    </row>
    <row r="3282" spans="1:2">
      <c r="A3282" t="s">
        <v>8253</v>
      </c>
      <c r="B3282" t="s">
        <v>8254</v>
      </c>
    </row>
    <row r="3283" spans="1:2">
      <c r="A3283" t="s">
        <v>13077</v>
      </c>
      <c r="B3283" t="s">
        <v>8254</v>
      </c>
    </row>
    <row r="3284" spans="1:2">
      <c r="A3284" t="s">
        <v>12818</v>
      </c>
      <c r="B3284" t="s">
        <v>12819</v>
      </c>
    </row>
    <row r="3285" spans="1:2">
      <c r="A3285" t="s">
        <v>3660</v>
      </c>
      <c r="B3285" t="s">
        <v>3661</v>
      </c>
    </row>
    <row r="3286" spans="1:2">
      <c r="A3286" t="s">
        <v>9964</v>
      </c>
      <c r="B3286" t="s">
        <v>9965</v>
      </c>
    </row>
    <row r="3287" spans="1:2">
      <c r="A3287" t="s">
        <v>10511</v>
      </c>
      <c r="B3287" t="s">
        <v>10512</v>
      </c>
    </row>
    <row r="3288" spans="1:2">
      <c r="A3288" t="s">
        <v>10511</v>
      </c>
      <c r="B3288" t="s">
        <v>10512</v>
      </c>
    </row>
    <row r="3289" spans="1:2">
      <c r="A3289" t="s">
        <v>5274</v>
      </c>
      <c r="B3289" t="s">
        <v>5275</v>
      </c>
    </row>
    <row r="3290" spans="1:2">
      <c r="A3290" t="s">
        <v>8297</v>
      </c>
      <c r="B3290" t="s">
        <v>8298</v>
      </c>
    </row>
    <row r="3291" spans="1:2">
      <c r="A3291" t="s">
        <v>8297</v>
      </c>
      <c r="B3291" t="s">
        <v>8298</v>
      </c>
    </row>
    <row r="3292" spans="1:2">
      <c r="A3292" t="s">
        <v>13535</v>
      </c>
      <c r="B3292" t="s">
        <v>13536</v>
      </c>
    </row>
    <row r="3293" spans="1:2">
      <c r="A3293" t="s">
        <v>13541</v>
      </c>
      <c r="B3293" t="s">
        <v>13542</v>
      </c>
    </row>
    <row r="3294" spans="1:2">
      <c r="A3294" t="s">
        <v>13531</v>
      </c>
      <c r="B3294" t="s">
        <v>13532</v>
      </c>
    </row>
    <row r="3295" spans="1:2">
      <c r="A3295" t="s">
        <v>12998</v>
      </c>
      <c r="B3295" t="s">
        <v>12999</v>
      </c>
    </row>
    <row r="3296" spans="1:2">
      <c r="A3296" t="s">
        <v>10161</v>
      </c>
      <c r="B3296" t="s">
        <v>10162</v>
      </c>
    </row>
    <row r="3297" spans="1:2">
      <c r="A3297" t="s">
        <v>7400</v>
      </c>
      <c r="B3297" t="s">
        <v>7401</v>
      </c>
    </row>
    <row r="3298" spans="1:2">
      <c r="A3298" t="s">
        <v>13057</v>
      </c>
      <c r="B3298" t="s">
        <v>1896</v>
      </c>
    </row>
    <row r="3299" spans="1:2">
      <c r="A3299" t="s">
        <v>13539</v>
      </c>
      <c r="B3299" t="s">
        <v>13540</v>
      </c>
    </row>
    <row r="3300" spans="1:2">
      <c r="A3300" t="s">
        <v>13543</v>
      </c>
      <c r="B3300" t="s">
        <v>13544</v>
      </c>
    </row>
    <row r="3301" spans="1:2">
      <c r="A3301" t="s">
        <v>13537</v>
      </c>
      <c r="B3301" t="s">
        <v>13538</v>
      </c>
    </row>
    <row r="3302" spans="1:2">
      <c r="A3302" t="s">
        <v>9970</v>
      </c>
      <c r="B3302" t="s">
        <v>9971</v>
      </c>
    </row>
    <row r="3303" spans="1:2">
      <c r="A3303" t="s">
        <v>8223</v>
      </c>
      <c r="B3303" t="s">
        <v>8226</v>
      </c>
    </row>
    <row r="3304" spans="1:2">
      <c r="A3304" t="s">
        <v>8223</v>
      </c>
      <c r="B3304" t="s">
        <v>8225</v>
      </c>
    </row>
    <row r="3305" spans="1:2">
      <c r="A3305" t="s">
        <v>11934</v>
      </c>
      <c r="B3305" t="s">
        <v>11935</v>
      </c>
    </row>
    <row r="3306" spans="1:2">
      <c r="A3306" t="s">
        <v>4806</v>
      </c>
      <c r="B3306" t="s">
        <v>4807</v>
      </c>
    </row>
    <row r="3307" spans="1:2">
      <c r="A3307" t="s">
        <v>8219</v>
      </c>
      <c r="B3307" t="s">
        <v>8222</v>
      </c>
    </row>
    <row r="3308" spans="1:2">
      <c r="A3308" t="s">
        <v>8219</v>
      </c>
      <c r="B3308" t="s">
        <v>8221</v>
      </c>
    </row>
    <row r="3309" spans="1:2">
      <c r="A3309" t="s">
        <v>7280</v>
      </c>
      <c r="B3309" t="s">
        <v>7281</v>
      </c>
    </row>
    <row r="3310" spans="1:2">
      <c r="A3310" t="s">
        <v>9646</v>
      </c>
      <c r="B3310" t="s">
        <v>9648</v>
      </c>
    </row>
    <row r="3311" spans="1:2">
      <c r="A3311" t="s">
        <v>9634</v>
      </c>
      <c r="B3311" t="s">
        <v>9636</v>
      </c>
    </row>
    <row r="3312" spans="1:2">
      <c r="A3312" t="s">
        <v>4217</v>
      </c>
      <c r="B3312" t="s">
        <v>4218</v>
      </c>
    </row>
    <row r="3313" spans="1:2">
      <c r="A3313" t="s">
        <v>4209</v>
      </c>
      <c r="B3313" t="s">
        <v>4210</v>
      </c>
    </row>
    <row r="3314" spans="1:2">
      <c r="A3314" t="s">
        <v>5441</v>
      </c>
      <c r="B3314" t="s">
        <v>5442</v>
      </c>
    </row>
    <row r="3315" spans="1:2">
      <c r="A3315" t="s">
        <v>8138</v>
      </c>
      <c r="B3315" t="s">
        <v>8139</v>
      </c>
    </row>
    <row r="3316" spans="1:2">
      <c r="A3316" t="s">
        <v>8223</v>
      </c>
      <c r="B3316" t="s">
        <v>8224</v>
      </c>
    </row>
    <row r="3317" spans="1:2">
      <c r="A3317" t="s">
        <v>8219</v>
      </c>
      <c r="B3317" t="s">
        <v>8220</v>
      </c>
    </row>
    <row r="3318" spans="1:2">
      <c r="A3318" t="s">
        <v>8130</v>
      </c>
      <c r="B3318" t="s">
        <v>8131</v>
      </c>
    </row>
    <row r="3319" spans="1:2">
      <c r="A3319" t="s">
        <v>4626</v>
      </c>
      <c r="B3319" t="s">
        <v>4627</v>
      </c>
    </row>
    <row r="3320" spans="1:2">
      <c r="A3320" t="s">
        <v>8110</v>
      </c>
      <c r="B3320" t="s">
        <v>8111</v>
      </c>
    </row>
    <row r="3321" spans="1:2">
      <c r="A3321" t="s">
        <v>9185</v>
      </c>
      <c r="B3321" t="s">
        <v>9186</v>
      </c>
    </row>
    <row r="3322" spans="1:2">
      <c r="A3322" t="s">
        <v>4818</v>
      </c>
      <c r="B3322" t="s">
        <v>4819</v>
      </c>
    </row>
    <row r="3323" spans="1:2">
      <c r="A3323" t="s">
        <v>4291</v>
      </c>
      <c r="B3323" t="s">
        <v>4292</v>
      </c>
    </row>
    <row r="3324" spans="1:2">
      <c r="A3324" t="s">
        <v>12606</v>
      </c>
      <c r="B3324" t="s">
        <v>12607</v>
      </c>
    </row>
    <row r="3325" spans="1:2">
      <c r="A3325" t="s">
        <v>5838</v>
      </c>
      <c r="B3325" t="s">
        <v>5839</v>
      </c>
    </row>
    <row r="3326" spans="1:2">
      <c r="A3326" t="s">
        <v>6967</v>
      </c>
      <c r="B3326" t="s">
        <v>6968</v>
      </c>
    </row>
    <row r="3327" spans="1:2">
      <c r="A3327" t="s">
        <v>12109</v>
      </c>
      <c r="B3327" t="s">
        <v>12111</v>
      </c>
    </row>
    <row r="3328" spans="1:2">
      <c r="A3328" t="s">
        <v>12140</v>
      </c>
      <c r="B3328" t="s">
        <v>12142</v>
      </c>
    </row>
    <row r="3329" spans="1:2">
      <c r="A3329" t="s">
        <v>14142</v>
      </c>
      <c r="B3329" t="s">
        <v>13576</v>
      </c>
    </row>
    <row r="3330" spans="1:2">
      <c r="A3330" t="s">
        <v>5910</v>
      </c>
      <c r="B3330" t="s">
        <v>14213</v>
      </c>
    </row>
    <row r="3331" spans="1:2">
      <c r="A3331" t="s">
        <v>7145</v>
      </c>
      <c r="B3331" t="s">
        <v>7146</v>
      </c>
    </row>
    <row r="3332" spans="1:2">
      <c r="A3332" t="s">
        <v>12140</v>
      </c>
      <c r="B3332" t="s">
        <v>12141</v>
      </c>
    </row>
    <row r="3333" spans="1:2">
      <c r="A3333" t="s">
        <v>12109</v>
      </c>
      <c r="B3333" t="s">
        <v>12110</v>
      </c>
    </row>
    <row r="3334" spans="1:2">
      <c r="A3334" t="s">
        <v>12868</v>
      </c>
      <c r="B3334" t="s">
        <v>12869</v>
      </c>
    </row>
    <row r="3335" spans="1:2">
      <c r="A3335" t="s">
        <v>10246</v>
      </c>
      <c r="B3335" t="s">
        <v>10247</v>
      </c>
    </row>
    <row r="3336" spans="1:2">
      <c r="A3336" t="s">
        <v>7185</v>
      </c>
      <c r="B3336" t="s">
        <v>7186</v>
      </c>
    </row>
    <row r="3337" spans="1:2">
      <c r="A3337" t="s">
        <v>8359</v>
      </c>
      <c r="B3337" t="s">
        <v>8360</v>
      </c>
    </row>
    <row r="3338" spans="1:2">
      <c r="A3338" t="s">
        <v>10627</v>
      </c>
      <c r="B3338" t="s">
        <v>10628</v>
      </c>
    </row>
    <row r="3339" spans="1:2">
      <c r="A3339" t="s">
        <v>8649</v>
      </c>
      <c r="B3339" t="s">
        <v>8650</v>
      </c>
    </row>
    <row r="3340" spans="1:2">
      <c r="A3340" t="s">
        <v>12892</v>
      </c>
      <c r="B3340" t="s">
        <v>12893</v>
      </c>
    </row>
    <row r="3341" spans="1:2">
      <c r="A3341" t="s">
        <v>13008</v>
      </c>
      <c r="B3341" t="s">
        <v>13009</v>
      </c>
    </row>
    <row r="3342" spans="1:2">
      <c r="A3342" t="s">
        <v>12718</v>
      </c>
      <c r="B3342" t="s">
        <v>12719</v>
      </c>
    </row>
    <row r="3343" spans="1:2">
      <c r="A3343" t="s">
        <v>4479</v>
      </c>
      <c r="B3343" t="s">
        <v>4481</v>
      </c>
    </row>
    <row r="3344" spans="1:2">
      <c r="A3344" t="s">
        <v>4479</v>
      </c>
      <c r="B3344" t="s">
        <v>4480</v>
      </c>
    </row>
    <row r="3345" spans="1:2">
      <c r="A3345" t="s">
        <v>9705</v>
      </c>
      <c r="B3345" t="s">
        <v>9706</v>
      </c>
    </row>
    <row r="3346" spans="1:2">
      <c r="A3346" t="s">
        <v>9705</v>
      </c>
      <c r="B3346" t="s">
        <v>9706</v>
      </c>
    </row>
    <row r="3347" spans="1:2">
      <c r="A3347" t="s">
        <v>9521</v>
      </c>
      <c r="B3347" t="s">
        <v>9522</v>
      </c>
    </row>
    <row r="3348" spans="1:2">
      <c r="A3348" t="s">
        <v>9521</v>
      </c>
      <c r="B3348" t="s">
        <v>9522</v>
      </c>
    </row>
    <row r="3349" spans="1:2">
      <c r="A3349" t="s">
        <v>7011</v>
      </c>
      <c r="B3349" t="s">
        <v>7013</v>
      </c>
    </row>
    <row r="3350" spans="1:2">
      <c r="A3350" t="s">
        <v>10049</v>
      </c>
      <c r="B3350" t="s">
        <v>10050</v>
      </c>
    </row>
    <row r="3351" spans="1:2">
      <c r="A3351" t="s">
        <v>5083</v>
      </c>
      <c r="B3351" t="s">
        <v>5084</v>
      </c>
    </row>
    <row r="3352" spans="1:2">
      <c r="A3352" t="s">
        <v>5272</v>
      </c>
      <c r="B3352" t="s">
        <v>5273</v>
      </c>
    </row>
    <row r="3353" spans="1:2">
      <c r="A3353" t="s">
        <v>12400</v>
      </c>
      <c r="B3353" t="s">
        <v>12401</v>
      </c>
    </row>
    <row r="3354" spans="1:2">
      <c r="A3354" t="s">
        <v>9586</v>
      </c>
      <c r="B3354" t="s">
        <v>9587</v>
      </c>
    </row>
    <row r="3355" spans="1:2">
      <c r="A3355" t="s">
        <v>9574</v>
      </c>
      <c r="B3355" t="s">
        <v>9575</v>
      </c>
    </row>
    <row r="3356" spans="1:2">
      <c r="A3356" t="s">
        <v>9597</v>
      </c>
      <c r="B3356" t="s">
        <v>9599</v>
      </c>
    </row>
    <row r="3357" spans="1:2">
      <c r="A3357" t="s">
        <v>6752</v>
      </c>
      <c r="B3357" t="s">
        <v>6753</v>
      </c>
    </row>
    <row r="3358" spans="1:2">
      <c r="A3358" t="s">
        <v>7316</v>
      </c>
      <c r="B3358" t="s">
        <v>7317</v>
      </c>
    </row>
    <row r="3359" spans="1:2">
      <c r="A3359" t="s">
        <v>8829</v>
      </c>
      <c r="B3359" t="s">
        <v>8830</v>
      </c>
    </row>
    <row r="3360" spans="1:2">
      <c r="A3360" t="s">
        <v>11565</v>
      </c>
      <c r="B3360" t="s">
        <v>11566</v>
      </c>
    </row>
    <row r="3361" spans="1:2">
      <c r="A3361" t="s">
        <v>6335</v>
      </c>
      <c r="B3361" t="s">
        <v>6336</v>
      </c>
    </row>
    <row r="3362" spans="1:2">
      <c r="A3362" t="s">
        <v>9591</v>
      </c>
      <c r="B3362" t="s">
        <v>9592</v>
      </c>
    </row>
    <row r="3363" spans="1:2">
      <c r="A3363" t="s">
        <v>7090</v>
      </c>
      <c r="B3363" t="s">
        <v>7091</v>
      </c>
    </row>
    <row r="3364" spans="1:2">
      <c r="A3364" t="s">
        <v>10840</v>
      </c>
      <c r="B3364" t="s">
        <v>10841</v>
      </c>
    </row>
    <row r="3365" spans="1:2">
      <c r="A3365" t="s">
        <v>3840</v>
      </c>
      <c r="B3365" t="s">
        <v>3841</v>
      </c>
    </row>
    <row r="3366" spans="1:2">
      <c r="A3366" t="s">
        <v>9097</v>
      </c>
      <c r="B3366" t="s">
        <v>9098</v>
      </c>
    </row>
    <row r="3367" spans="1:2">
      <c r="A3367" t="s">
        <v>9097</v>
      </c>
      <c r="B3367" t="s">
        <v>9098</v>
      </c>
    </row>
    <row r="3368" spans="1:2">
      <c r="A3368" t="s">
        <v>8899</v>
      </c>
      <c r="B3368" t="s">
        <v>8900</v>
      </c>
    </row>
    <row r="3369" spans="1:2">
      <c r="A3369" t="s">
        <v>8889</v>
      </c>
      <c r="B3369" t="s">
        <v>8890</v>
      </c>
    </row>
    <row r="3370" spans="1:2">
      <c r="A3370" t="s">
        <v>8172</v>
      </c>
      <c r="B3370" t="s">
        <v>8174</v>
      </c>
    </row>
    <row r="3371" spans="1:2">
      <c r="A3371" t="s">
        <v>9805</v>
      </c>
      <c r="B3371" t="s">
        <v>3041</v>
      </c>
    </row>
    <row r="3372" spans="1:2">
      <c r="A3372" t="s">
        <v>10745</v>
      </c>
      <c r="B3372" t="s">
        <v>10746</v>
      </c>
    </row>
    <row r="3373" spans="1:2">
      <c r="A3373" t="s">
        <v>10745</v>
      </c>
      <c r="B3373" t="s">
        <v>10746</v>
      </c>
    </row>
    <row r="3374" spans="1:2">
      <c r="A3374" t="s">
        <v>5533</v>
      </c>
      <c r="B3374" t="s">
        <v>5534</v>
      </c>
    </row>
    <row r="3375" spans="1:2">
      <c r="A3375" t="s">
        <v>5632</v>
      </c>
      <c r="B3375" t="s">
        <v>5633</v>
      </c>
    </row>
    <row r="3376" spans="1:2">
      <c r="A3376" t="s">
        <v>5653</v>
      </c>
      <c r="B3376" t="s">
        <v>5654</v>
      </c>
    </row>
    <row r="3377" spans="1:2">
      <c r="A3377" t="s">
        <v>9499</v>
      </c>
      <c r="B3377" t="s">
        <v>9500</v>
      </c>
    </row>
    <row r="3378" spans="1:2">
      <c r="A3378" t="s">
        <v>9499</v>
      </c>
      <c r="B3378" t="s">
        <v>9500</v>
      </c>
    </row>
    <row r="3379" spans="1:2">
      <c r="A3379" t="s">
        <v>4970</v>
      </c>
      <c r="B3379" t="s">
        <v>4971</v>
      </c>
    </row>
    <row r="3380" spans="1:2">
      <c r="A3380" t="s">
        <v>3531</v>
      </c>
      <c r="B3380" t="s">
        <v>3532</v>
      </c>
    </row>
    <row r="3381" spans="1:2">
      <c r="A3381" t="s">
        <v>10109</v>
      </c>
      <c r="B3381" t="s">
        <v>10110</v>
      </c>
    </row>
    <row r="3382" spans="1:2">
      <c r="A3382" t="s">
        <v>10109</v>
      </c>
      <c r="B3382" t="s">
        <v>10110</v>
      </c>
    </row>
    <row r="3383" spans="1:2">
      <c r="A3383" t="s">
        <v>11567</v>
      </c>
      <c r="B3383" t="s">
        <v>11568</v>
      </c>
    </row>
    <row r="3384" spans="1:2">
      <c r="A3384" t="s">
        <v>13232</v>
      </c>
      <c r="B3384" t="s">
        <v>13233</v>
      </c>
    </row>
    <row r="3385" spans="1:2">
      <c r="A3385" t="s">
        <v>8463</v>
      </c>
      <c r="B3385" t="s">
        <v>8464</v>
      </c>
    </row>
    <row r="3386" spans="1:2">
      <c r="A3386" t="s">
        <v>8463</v>
      </c>
      <c r="B3386" t="s">
        <v>8464</v>
      </c>
    </row>
    <row r="3387" spans="1:2">
      <c r="A3387" t="s">
        <v>12512</v>
      </c>
      <c r="B3387" t="s">
        <v>12513</v>
      </c>
    </row>
    <row r="3388" spans="1:2">
      <c r="A3388" t="s">
        <v>8607</v>
      </c>
      <c r="B3388" t="s">
        <v>8608</v>
      </c>
    </row>
    <row r="3389" spans="1:2">
      <c r="A3389" t="s">
        <v>6042</v>
      </c>
      <c r="B3389" t="s">
        <v>6043</v>
      </c>
    </row>
    <row r="3390" spans="1:2">
      <c r="A3390" t="s">
        <v>6268</v>
      </c>
      <c r="B3390" t="s">
        <v>6269</v>
      </c>
    </row>
    <row r="3391" spans="1:2">
      <c r="A3391" t="s">
        <v>7694</v>
      </c>
      <c r="B3391" t="s">
        <v>7695</v>
      </c>
    </row>
    <row r="3392" spans="1:2">
      <c r="A3392" t="s">
        <v>7300</v>
      </c>
      <c r="B3392" t="s">
        <v>7301</v>
      </c>
    </row>
    <row r="3393" spans="1:2">
      <c r="A3393" t="s">
        <v>4753</v>
      </c>
      <c r="B3393" t="s">
        <v>4754</v>
      </c>
    </row>
    <row r="3394" spans="1:2">
      <c r="A3394" t="s">
        <v>11821</v>
      </c>
      <c r="B3394" t="s">
        <v>11822</v>
      </c>
    </row>
    <row r="3395" spans="1:2">
      <c r="A3395" t="s">
        <v>5812</v>
      </c>
      <c r="B3395" t="s">
        <v>5813</v>
      </c>
    </row>
    <row r="3396" spans="1:2">
      <c r="A3396" t="s">
        <v>5808</v>
      </c>
      <c r="B3396" t="s">
        <v>5809</v>
      </c>
    </row>
    <row r="3397" spans="1:2">
      <c r="A3397" t="s">
        <v>9738</v>
      </c>
      <c r="B3397" t="s">
        <v>9739</v>
      </c>
    </row>
    <row r="3398" spans="1:2">
      <c r="A3398" t="s">
        <v>11673</v>
      </c>
      <c r="B3398" t="s">
        <v>11674</v>
      </c>
    </row>
    <row r="3399" spans="1:2">
      <c r="A3399" t="s">
        <v>9539</v>
      </c>
      <c r="B3399" t="s">
        <v>9540</v>
      </c>
    </row>
    <row r="3400" spans="1:2">
      <c r="A3400" t="s">
        <v>9539</v>
      </c>
      <c r="B3400" t="s">
        <v>9540</v>
      </c>
    </row>
    <row r="3401" spans="1:2">
      <c r="A3401" t="s">
        <v>12651</v>
      </c>
      <c r="B3401" t="s">
        <v>12652</v>
      </c>
    </row>
    <row r="3402" spans="1:2">
      <c r="A3402" t="s">
        <v>13103</v>
      </c>
      <c r="B3402" t="s">
        <v>13104</v>
      </c>
    </row>
    <row r="3403" spans="1:2">
      <c r="A3403" t="s">
        <v>9768</v>
      </c>
      <c r="B3403" t="s">
        <v>14257</v>
      </c>
    </row>
    <row r="3404" spans="1:2">
      <c r="A3404" t="s">
        <v>8094</v>
      </c>
      <c r="B3404" t="s">
        <v>8095</v>
      </c>
    </row>
    <row r="3405" spans="1:2">
      <c r="A3405" t="s">
        <v>6090</v>
      </c>
      <c r="B3405" t="s">
        <v>6091</v>
      </c>
    </row>
    <row r="3406" spans="1:2">
      <c r="A3406" t="s">
        <v>6092</v>
      </c>
      <c r="B3406" t="s">
        <v>6093</v>
      </c>
    </row>
    <row r="3407" spans="1:2">
      <c r="A3407" t="s">
        <v>10062</v>
      </c>
      <c r="B3407" t="s">
        <v>10063</v>
      </c>
    </row>
    <row r="3408" spans="1:2">
      <c r="A3408" t="s">
        <v>6266</v>
      </c>
      <c r="B3408" t="s">
        <v>6267</v>
      </c>
    </row>
    <row r="3409" spans="1:2">
      <c r="A3409" t="s">
        <v>13529</v>
      </c>
      <c r="B3409" t="s">
        <v>13530</v>
      </c>
    </row>
    <row r="3410" spans="1:2">
      <c r="A3410" t="s">
        <v>5994</v>
      </c>
      <c r="B3410" t="s">
        <v>5995</v>
      </c>
    </row>
    <row r="3411" spans="1:2">
      <c r="A3411" t="s">
        <v>5113</v>
      </c>
      <c r="B3411" t="s">
        <v>5114</v>
      </c>
    </row>
    <row r="3412" spans="1:2">
      <c r="A3412" t="s">
        <v>13017</v>
      </c>
      <c r="B3412" t="s">
        <v>3310</v>
      </c>
    </row>
    <row r="3413" spans="1:2">
      <c r="A3413" t="s">
        <v>7572</v>
      </c>
      <c r="B3413" t="s">
        <v>7573</v>
      </c>
    </row>
    <row r="3414" spans="1:2">
      <c r="A3414" t="s">
        <v>8463</v>
      </c>
      <c r="B3414" t="s">
        <v>8465</v>
      </c>
    </row>
    <row r="3415" spans="1:2">
      <c r="A3415" t="s">
        <v>7696</v>
      </c>
      <c r="B3415" t="s">
        <v>7697</v>
      </c>
    </row>
    <row r="3416" spans="1:2">
      <c r="A3416" t="s">
        <v>11793</v>
      </c>
      <c r="B3416" t="s">
        <v>11794</v>
      </c>
    </row>
    <row r="3417" spans="1:2">
      <c r="A3417" t="s">
        <v>5298</v>
      </c>
      <c r="B3417" t="s">
        <v>5299</v>
      </c>
    </row>
    <row r="3418" spans="1:2">
      <c r="A3418" t="s">
        <v>9631</v>
      </c>
      <c r="B3418" t="s">
        <v>9633</v>
      </c>
    </row>
    <row r="3419" spans="1:2">
      <c r="A3419" t="s">
        <v>9643</v>
      </c>
      <c r="B3419" t="s">
        <v>9644</v>
      </c>
    </row>
    <row r="3420" spans="1:2">
      <c r="A3420" t="s">
        <v>7354</v>
      </c>
      <c r="B3420" t="s">
        <v>7355</v>
      </c>
    </row>
    <row r="3421" spans="1:2">
      <c r="A3421" t="s">
        <v>9099</v>
      </c>
      <c r="B3421" t="s">
        <v>9100</v>
      </c>
    </row>
    <row r="3422" spans="1:2">
      <c r="A3422" t="s">
        <v>9099</v>
      </c>
      <c r="B3422" t="s">
        <v>9100</v>
      </c>
    </row>
    <row r="3423" spans="1:2">
      <c r="A3423" t="s">
        <v>10323</v>
      </c>
      <c r="B3423" t="s">
        <v>10324</v>
      </c>
    </row>
    <row r="3424" spans="1:2">
      <c r="A3424" t="s">
        <v>6375</v>
      </c>
      <c r="B3424" t="s">
        <v>6376</v>
      </c>
    </row>
    <row r="3425" spans="1:2">
      <c r="A3425" t="s">
        <v>10586</v>
      </c>
      <c r="B3425" t="s">
        <v>10587</v>
      </c>
    </row>
    <row r="3426" spans="1:2">
      <c r="A3426" t="s">
        <v>4200</v>
      </c>
      <c r="B3426" t="s">
        <v>1809</v>
      </c>
    </row>
    <row r="3427" spans="1:2">
      <c r="A3427" t="s">
        <v>10599</v>
      </c>
      <c r="B3427" t="s">
        <v>10600</v>
      </c>
    </row>
    <row r="3428" spans="1:2">
      <c r="A3428" t="s">
        <v>10589</v>
      </c>
      <c r="B3428" t="s">
        <v>10591</v>
      </c>
    </row>
    <row r="3429" spans="1:2">
      <c r="A3429" t="s">
        <v>3684</v>
      </c>
      <c r="B3429" t="s">
        <v>3685</v>
      </c>
    </row>
    <row r="3430" spans="1:2">
      <c r="A3430" t="s">
        <v>13069</v>
      </c>
      <c r="B3430" t="s">
        <v>13070</v>
      </c>
    </row>
    <row r="3431" spans="1:2">
      <c r="A3431" t="s">
        <v>4403</v>
      </c>
      <c r="B3431" t="s">
        <v>14155</v>
      </c>
    </row>
    <row r="3432" spans="1:2">
      <c r="A3432" t="s">
        <v>4403</v>
      </c>
      <c r="B3432" t="s">
        <v>4406</v>
      </c>
    </row>
    <row r="3433" spans="1:2">
      <c r="A3433" t="s">
        <v>4403</v>
      </c>
      <c r="B3433" t="s">
        <v>4404</v>
      </c>
    </row>
    <row r="3434" spans="1:2">
      <c r="A3434" t="s">
        <v>4403</v>
      </c>
      <c r="B3434" t="s">
        <v>4405</v>
      </c>
    </row>
    <row r="3435" spans="1:2">
      <c r="A3435" t="s">
        <v>13222</v>
      </c>
      <c r="B3435" t="s">
        <v>13223</v>
      </c>
    </row>
    <row r="3436" spans="1:2">
      <c r="A3436" t="s">
        <v>11619</v>
      </c>
      <c r="B3436" t="s">
        <v>11620</v>
      </c>
    </row>
    <row r="3437" spans="1:2">
      <c r="A3437" t="s">
        <v>11653</v>
      </c>
      <c r="B3437" t="s">
        <v>11654</v>
      </c>
    </row>
    <row r="3438" spans="1:2">
      <c r="A3438" t="s">
        <v>11523</v>
      </c>
      <c r="B3438" t="s">
        <v>11524</v>
      </c>
    </row>
    <row r="3439" spans="1:2">
      <c r="A3439" t="s">
        <v>10394</v>
      </c>
      <c r="B3439" t="s">
        <v>10395</v>
      </c>
    </row>
    <row r="3440" spans="1:2">
      <c r="A3440" t="s">
        <v>10391</v>
      </c>
      <c r="B3440" t="s">
        <v>10392</v>
      </c>
    </row>
    <row r="3441" spans="1:2">
      <c r="A3441" t="s">
        <v>3539</v>
      </c>
      <c r="B3441" t="s">
        <v>3540</v>
      </c>
    </row>
    <row r="3442" spans="1:2">
      <c r="A3442" t="s">
        <v>10792</v>
      </c>
      <c r="B3442" t="s">
        <v>3540</v>
      </c>
    </row>
    <row r="3443" spans="1:2">
      <c r="A3443" t="s">
        <v>6825</v>
      </c>
      <c r="B3443" t="s">
        <v>6826</v>
      </c>
    </row>
    <row r="3444" spans="1:2">
      <c r="A3444" t="s">
        <v>11569</v>
      </c>
      <c r="B3444" t="s">
        <v>11570</v>
      </c>
    </row>
    <row r="3445" spans="1:2">
      <c r="A3445" t="s">
        <v>8721</v>
      </c>
      <c r="B3445" t="s">
        <v>8722</v>
      </c>
    </row>
    <row r="3446" spans="1:2">
      <c r="A3446" t="s">
        <v>13082</v>
      </c>
      <c r="B3446" t="s">
        <v>13083</v>
      </c>
    </row>
    <row r="3447" spans="1:2">
      <c r="A3447" t="s">
        <v>13080</v>
      </c>
      <c r="B3447" t="s">
        <v>13081</v>
      </c>
    </row>
    <row r="3448" spans="1:2">
      <c r="A3448" t="s">
        <v>12976</v>
      </c>
      <c r="B3448" t="s">
        <v>12975</v>
      </c>
    </row>
    <row r="3449" spans="1:2">
      <c r="A3449" t="s">
        <v>12820</v>
      </c>
      <c r="B3449" t="s">
        <v>12827</v>
      </c>
    </row>
    <row r="3450" spans="1:2">
      <c r="A3450" t="s">
        <v>7610</v>
      </c>
      <c r="B3450" t="s">
        <v>7611</v>
      </c>
    </row>
    <row r="3451" spans="1:2">
      <c r="A3451" t="s">
        <v>7550</v>
      </c>
      <c r="B3451" t="s">
        <v>7551</v>
      </c>
    </row>
    <row r="3452" spans="1:2">
      <c r="A3452" t="s">
        <v>7112</v>
      </c>
      <c r="B3452" t="s">
        <v>7113</v>
      </c>
    </row>
    <row r="3453" spans="1:2">
      <c r="A3453" t="s">
        <v>12670</v>
      </c>
      <c r="B3453" t="s">
        <v>12672</v>
      </c>
    </row>
    <row r="3454" spans="1:2">
      <c r="A3454" t="s">
        <v>4968</v>
      </c>
      <c r="B3454" t="s">
        <v>4969</v>
      </c>
    </row>
    <row r="3455" spans="1:2">
      <c r="A3455" t="s">
        <v>13443</v>
      </c>
      <c r="B3455" t="s">
        <v>13452</v>
      </c>
    </row>
    <row r="3456" spans="1:2">
      <c r="A3456" t="s">
        <v>13492</v>
      </c>
      <c r="B3456" t="s">
        <v>13495</v>
      </c>
    </row>
    <row r="3457" spans="1:2">
      <c r="A3457" t="s">
        <v>7270</v>
      </c>
      <c r="B3457" t="s">
        <v>7271</v>
      </c>
    </row>
    <row r="3458" spans="1:2">
      <c r="A3458" t="s">
        <v>9227</v>
      </c>
      <c r="B3458" t="s">
        <v>9228</v>
      </c>
    </row>
    <row r="3459" spans="1:2">
      <c r="A3459" t="s">
        <v>4393</v>
      </c>
      <c r="B3459" t="s">
        <v>4394</v>
      </c>
    </row>
    <row r="3460" spans="1:2">
      <c r="A3460" t="s">
        <v>4393</v>
      </c>
      <c r="B3460" t="s">
        <v>4396</v>
      </c>
    </row>
    <row r="3461" spans="1:2">
      <c r="A3461" t="s">
        <v>8299</v>
      </c>
      <c r="B3461" t="s">
        <v>8300</v>
      </c>
    </row>
    <row r="3462" spans="1:2">
      <c r="A3462" t="s">
        <v>8299</v>
      </c>
      <c r="B3462" t="s">
        <v>8300</v>
      </c>
    </row>
    <row r="3463" spans="1:2">
      <c r="A3463" t="s">
        <v>8831</v>
      </c>
      <c r="B3463" t="s">
        <v>8832</v>
      </c>
    </row>
    <row r="3464" spans="1:2">
      <c r="A3464" t="s">
        <v>7856</v>
      </c>
      <c r="B3464" t="s">
        <v>7857</v>
      </c>
    </row>
    <row r="3465" spans="1:2">
      <c r="A3465" t="s">
        <v>9043</v>
      </c>
      <c r="B3465" t="s">
        <v>9044</v>
      </c>
    </row>
    <row r="3466" spans="1:2">
      <c r="A3466" t="s">
        <v>9561</v>
      </c>
      <c r="B3466" t="s">
        <v>9562</v>
      </c>
    </row>
    <row r="3467" spans="1:2">
      <c r="A3467" t="s">
        <v>8289</v>
      </c>
      <c r="B3467" t="s">
        <v>8290</v>
      </c>
    </row>
    <row r="3468" spans="1:2">
      <c r="A3468" t="s">
        <v>8289</v>
      </c>
      <c r="B3468" t="s">
        <v>8290</v>
      </c>
    </row>
    <row r="3469" spans="1:2">
      <c r="A3469" t="s">
        <v>11709</v>
      </c>
      <c r="B3469" t="s">
        <v>11710</v>
      </c>
    </row>
    <row r="3470" spans="1:2">
      <c r="A3470" t="s">
        <v>8361</v>
      </c>
      <c r="B3470" t="s">
        <v>8362</v>
      </c>
    </row>
    <row r="3471" spans="1:2">
      <c r="A3471" t="s">
        <v>7322</v>
      </c>
      <c r="B3471" t="s">
        <v>7323</v>
      </c>
    </row>
    <row r="3472" spans="1:2">
      <c r="A3472" t="s">
        <v>7698</v>
      </c>
      <c r="B3472" t="s">
        <v>7699</v>
      </c>
    </row>
    <row r="3473" spans="1:2">
      <c r="A3473" t="s">
        <v>9301</v>
      </c>
      <c r="B3473" t="s">
        <v>9302</v>
      </c>
    </row>
    <row r="3474" spans="1:2">
      <c r="A3474" t="s">
        <v>11280</v>
      </c>
      <c r="B3474" t="s">
        <v>11282</v>
      </c>
    </row>
    <row r="3475" spans="1:2">
      <c r="A3475" t="s">
        <v>11303</v>
      </c>
      <c r="B3475" t="s">
        <v>11305</v>
      </c>
    </row>
    <row r="3476" spans="1:2">
      <c r="A3476" t="s">
        <v>8929</v>
      </c>
      <c r="B3476" t="s">
        <v>8930</v>
      </c>
    </row>
    <row r="3477" spans="1:2">
      <c r="A3477" t="s">
        <v>13234</v>
      </c>
      <c r="B3477" t="s">
        <v>13235</v>
      </c>
    </row>
    <row r="3478" spans="1:2">
      <c r="A3478" t="s">
        <v>7032</v>
      </c>
      <c r="B3478" t="s">
        <v>7033</v>
      </c>
    </row>
    <row r="3479" spans="1:2">
      <c r="A3479" t="s">
        <v>8235</v>
      </c>
      <c r="B3479" t="s">
        <v>8238</v>
      </c>
    </row>
    <row r="3480" spans="1:2">
      <c r="A3480" t="s">
        <v>8235</v>
      </c>
      <c r="B3480" t="s">
        <v>8237</v>
      </c>
    </row>
    <row r="3481" spans="1:2">
      <c r="A3481" t="s">
        <v>8235</v>
      </c>
      <c r="B3481" t="s">
        <v>8236</v>
      </c>
    </row>
    <row r="3482" spans="1:2">
      <c r="A3482" t="s">
        <v>12370</v>
      </c>
      <c r="B3482" t="s">
        <v>12371</v>
      </c>
    </row>
    <row r="3483" spans="1:2">
      <c r="A3483" t="s">
        <v>7771</v>
      </c>
      <c r="B3483" t="s">
        <v>7773</v>
      </c>
    </row>
    <row r="3484" spans="1:2">
      <c r="A3484" t="s">
        <v>7771</v>
      </c>
      <c r="B3484" t="s">
        <v>7772</v>
      </c>
    </row>
    <row r="3485" spans="1:2">
      <c r="A3485" t="s">
        <v>8951</v>
      </c>
      <c r="B3485" t="s">
        <v>8952</v>
      </c>
    </row>
    <row r="3486" spans="1:2">
      <c r="A3486" t="s">
        <v>14081</v>
      </c>
      <c r="B3486" t="s">
        <v>14168</v>
      </c>
    </row>
    <row r="3487" spans="1:2">
      <c r="A3487" t="s">
        <v>4329</v>
      </c>
      <c r="B3487" t="s">
        <v>4330</v>
      </c>
    </row>
    <row r="3488" spans="1:2">
      <c r="A3488" t="s">
        <v>6058</v>
      </c>
      <c r="B3488" t="s">
        <v>6059</v>
      </c>
    </row>
    <row r="3489" spans="1:2">
      <c r="A3489" t="s">
        <v>4161</v>
      </c>
      <c r="B3489" t="s">
        <v>4162</v>
      </c>
    </row>
    <row r="3490" spans="1:2">
      <c r="A3490" t="s">
        <v>5171</v>
      </c>
      <c r="B3490" t="s">
        <v>5172</v>
      </c>
    </row>
    <row r="3491" spans="1:2">
      <c r="A3491" t="s">
        <v>11280</v>
      </c>
      <c r="B3491" t="s">
        <v>11281</v>
      </c>
    </row>
    <row r="3492" spans="1:2">
      <c r="A3492" t="s">
        <v>11280</v>
      </c>
      <c r="B3492" t="s">
        <v>11281</v>
      </c>
    </row>
    <row r="3493" spans="1:2">
      <c r="A3493" t="s">
        <v>11303</v>
      </c>
      <c r="B3493" t="s">
        <v>11304</v>
      </c>
    </row>
    <row r="3494" spans="1:2">
      <c r="A3494" t="s">
        <v>11303</v>
      </c>
      <c r="B3494" t="s">
        <v>11304</v>
      </c>
    </row>
    <row r="3495" spans="1:2">
      <c r="A3495" t="s">
        <v>4604</v>
      </c>
      <c r="B3495" t="s">
        <v>4605</v>
      </c>
    </row>
    <row r="3496" spans="1:2">
      <c r="A3496" t="s">
        <v>4085</v>
      </c>
      <c r="B3496" t="s">
        <v>4086</v>
      </c>
    </row>
    <row r="3497" spans="1:2">
      <c r="A3497" t="s">
        <v>13058</v>
      </c>
      <c r="B3497" t="s">
        <v>4086</v>
      </c>
    </row>
    <row r="3498" spans="1:2">
      <c r="A3498" t="s">
        <v>5155</v>
      </c>
      <c r="B3498" t="s">
        <v>5156</v>
      </c>
    </row>
    <row r="3499" spans="1:2">
      <c r="A3499" t="s">
        <v>5193</v>
      </c>
      <c r="B3499" t="s">
        <v>5194</v>
      </c>
    </row>
    <row r="3500" spans="1:2">
      <c r="A3500" t="s">
        <v>8949</v>
      </c>
      <c r="B3500" t="s">
        <v>8950</v>
      </c>
    </row>
    <row r="3501" spans="1:2">
      <c r="A3501" t="s">
        <v>11898</v>
      </c>
      <c r="B3501" t="s">
        <v>11899</v>
      </c>
    </row>
    <row r="3502" spans="1:2">
      <c r="A3502" t="s">
        <v>13146</v>
      </c>
      <c r="B3502" t="s">
        <v>13147</v>
      </c>
    </row>
    <row r="3503" spans="1:2">
      <c r="A3503" t="s">
        <v>8052</v>
      </c>
      <c r="B3503" t="s">
        <v>8053</v>
      </c>
    </row>
    <row r="3504" spans="1:2">
      <c r="A3504" t="s">
        <v>8275</v>
      </c>
      <c r="B3504" t="s">
        <v>8276</v>
      </c>
    </row>
    <row r="3505" spans="1:2">
      <c r="A3505" t="s">
        <v>7358</v>
      </c>
      <c r="B3505" t="s">
        <v>7359</v>
      </c>
    </row>
    <row r="3506" spans="1:2">
      <c r="A3506" t="s">
        <v>4243</v>
      </c>
      <c r="B3506" t="s">
        <v>4244</v>
      </c>
    </row>
    <row r="3507" spans="1:2">
      <c r="A3507" t="s">
        <v>9286</v>
      </c>
      <c r="B3507" t="s">
        <v>9287</v>
      </c>
    </row>
    <row r="3508" spans="1:2">
      <c r="A3508" t="s">
        <v>10285</v>
      </c>
      <c r="B3508" t="s">
        <v>10286</v>
      </c>
    </row>
    <row r="3509" spans="1:2">
      <c r="A3509" t="s">
        <v>10285</v>
      </c>
      <c r="B3509" t="s">
        <v>10288</v>
      </c>
    </row>
    <row r="3510" spans="1:2">
      <c r="A3510" t="s">
        <v>11823</v>
      </c>
      <c r="B3510" t="s">
        <v>11824</v>
      </c>
    </row>
    <row r="3511" spans="1:2">
      <c r="A3511" t="s">
        <v>10965</v>
      </c>
      <c r="B3511" t="s">
        <v>10966</v>
      </c>
    </row>
    <row r="3512" spans="1:2">
      <c r="A3512" t="s">
        <v>11571</v>
      </c>
      <c r="B3512" t="s">
        <v>11572</v>
      </c>
    </row>
    <row r="3513" spans="1:2">
      <c r="A3513" t="s">
        <v>14108</v>
      </c>
      <c r="B3513" t="s">
        <v>4889</v>
      </c>
    </row>
    <row r="3514" spans="1:2">
      <c r="A3514" t="s">
        <v>5970</v>
      </c>
      <c r="B3514" t="s">
        <v>5971</v>
      </c>
    </row>
    <row r="3515" spans="1:2">
      <c r="A3515" t="s">
        <v>12033</v>
      </c>
      <c r="B3515" t="s">
        <v>12034</v>
      </c>
    </row>
    <row r="3516" spans="1:2">
      <c r="A3516" t="s">
        <v>5889</v>
      </c>
      <c r="B3516" t="s">
        <v>5890</v>
      </c>
    </row>
    <row r="3517" spans="1:2">
      <c r="A3517" t="s">
        <v>10994</v>
      </c>
      <c r="B3517" t="s">
        <v>10996</v>
      </c>
    </row>
    <row r="3518" spans="1:2">
      <c r="A3518" t="s">
        <v>10994</v>
      </c>
      <c r="B3518" t="s">
        <v>10995</v>
      </c>
    </row>
    <row r="3519" spans="1:2">
      <c r="A3519" t="s">
        <v>10043</v>
      </c>
      <c r="B3519" t="s">
        <v>10044</v>
      </c>
    </row>
    <row r="3520" spans="1:2">
      <c r="A3520" t="s">
        <v>10043</v>
      </c>
      <c r="B3520" t="s">
        <v>10044</v>
      </c>
    </row>
    <row r="3521" spans="1:2">
      <c r="A3521" t="s">
        <v>9750</v>
      </c>
      <c r="B3521" t="s">
        <v>9751</v>
      </c>
    </row>
    <row r="3522" spans="1:2">
      <c r="A3522" t="s">
        <v>10325</v>
      </c>
      <c r="B3522" t="s">
        <v>10326</v>
      </c>
    </row>
    <row r="3523" spans="1:2">
      <c r="A3523" t="s">
        <v>12708</v>
      </c>
      <c r="B3523" t="s">
        <v>12709</v>
      </c>
    </row>
    <row r="3524" spans="1:2">
      <c r="A3524" t="s">
        <v>5352</v>
      </c>
      <c r="B3524" t="s">
        <v>5353</v>
      </c>
    </row>
    <row r="3525" spans="1:2">
      <c r="A3525" t="s">
        <v>12931</v>
      </c>
      <c r="B3525" t="s">
        <v>12932</v>
      </c>
    </row>
    <row r="3526" spans="1:2">
      <c r="A3526" t="s">
        <v>5810</v>
      </c>
      <c r="B3526" t="s">
        <v>5811</v>
      </c>
    </row>
    <row r="3527" spans="1:2">
      <c r="A3527" t="s">
        <v>11105</v>
      </c>
      <c r="B3527" t="s">
        <v>11107</v>
      </c>
    </row>
    <row r="3528" spans="1:2">
      <c r="A3528" t="s">
        <v>11105</v>
      </c>
      <c r="B3528" t="s">
        <v>11106</v>
      </c>
    </row>
    <row r="3529" spans="1:2">
      <c r="A3529" t="s">
        <v>11039</v>
      </c>
      <c r="B3529" t="s">
        <v>11040</v>
      </c>
    </row>
    <row r="3530" spans="1:2">
      <c r="A3530" t="s">
        <v>11039</v>
      </c>
      <c r="B3530" t="s">
        <v>11040</v>
      </c>
    </row>
    <row r="3531" spans="1:2">
      <c r="A3531" t="s">
        <v>4959</v>
      </c>
      <c r="B3531" t="s">
        <v>4960</v>
      </c>
    </row>
    <row r="3532" spans="1:2">
      <c r="A3532" t="s">
        <v>9458</v>
      </c>
      <c r="B3532" t="s">
        <v>9459</v>
      </c>
    </row>
    <row r="3533" spans="1:2">
      <c r="A3533" t="s">
        <v>9458</v>
      </c>
      <c r="B3533" t="s">
        <v>9459</v>
      </c>
    </row>
    <row r="3534" spans="1:2">
      <c r="A3534" t="s">
        <v>5286</v>
      </c>
      <c r="B3534" t="s">
        <v>5287</v>
      </c>
    </row>
    <row r="3535" spans="1:2">
      <c r="A3535" t="s">
        <v>4862</v>
      </c>
      <c r="B3535" t="s">
        <v>4863</v>
      </c>
    </row>
    <row r="3536" spans="1:2">
      <c r="A3536" t="s">
        <v>7856</v>
      </c>
      <c r="B3536" t="s">
        <v>7859</v>
      </c>
    </row>
    <row r="3537" spans="1:2">
      <c r="A3537" t="s">
        <v>3936</v>
      </c>
      <c r="B3537" t="s">
        <v>3937</v>
      </c>
    </row>
    <row r="3538" spans="1:2">
      <c r="A3538" t="s">
        <v>8767</v>
      </c>
      <c r="B3538" t="s">
        <v>8768</v>
      </c>
    </row>
    <row r="3539" spans="1:2">
      <c r="A3539" t="s">
        <v>8947</v>
      </c>
      <c r="B3539" t="s">
        <v>8948</v>
      </c>
    </row>
    <row r="3540" spans="1:2">
      <c r="A3540" t="s">
        <v>3876</v>
      </c>
      <c r="B3540" t="s">
        <v>3877</v>
      </c>
    </row>
    <row r="3541" spans="1:2">
      <c r="A3541" t="s">
        <v>10559</v>
      </c>
      <c r="B3541" t="s">
        <v>10560</v>
      </c>
    </row>
    <row r="3542" spans="1:2">
      <c r="A3542" t="s">
        <v>3485</v>
      </c>
      <c r="B3542" t="s">
        <v>3486</v>
      </c>
    </row>
    <row r="3543" spans="1:2">
      <c r="A3543" t="s">
        <v>12122</v>
      </c>
      <c r="B3543" t="s">
        <v>12124</v>
      </c>
    </row>
    <row r="3544" spans="1:2">
      <c r="A3544" t="s">
        <v>5952</v>
      </c>
      <c r="B3544" t="s">
        <v>5953</v>
      </c>
    </row>
    <row r="3545" spans="1:2">
      <c r="A3545" t="s">
        <v>12901</v>
      </c>
      <c r="B3545" t="s">
        <v>12902</v>
      </c>
    </row>
    <row r="3546" spans="1:2">
      <c r="A3546" t="s">
        <v>11675</v>
      </c>
      <c r="B3546" t="s">
        <v>11676</v>
      </c>
    </row>
    <row r="3547" spans="1:2">
      <c r="A3547" t="s">
        <v>12832</v>
      </c>
      <c r="B3547" t="s">
        <v>12833</v>
      </c>
    </row>
    <row r="3548" spans="1:2">
      <c r="A3548" t="s">
        <v>13501</v>
      </c>
      <c r="B3548" t="s">
        <v>13506</v>
      </c>
    </row>
    <row r="3549" spans="1:2">
      <c r="A3549" t="s">
        <v>13477</v>
      </c>
      <c r="B3549" t="s">
        <v>13478</v>
      </c>
    </row>
    <row r="3550" spans="1:2">
      <c r="A3550" t="s">
        <v>13477</v>
      </c>
      <c r="B3550" t="s">
        <v>13478</v>
      </c>
    </row>
    <row r="3551" spans="1:2">
      <c r="A3551" t="s">
        <v>13477</v>
      </c>
      <c r="B3551" t="s">
        <v>13478</v>
      </c>
    </row>
    <row r="3552" spans="1:2">
      <c r="A3552" t="s">
        <v>13477</v>
      </c>
      <c r="B3552" t="s">
        <v>13478</v>
      </c>
    </row>
    <row r="3553" spans="1:2">
      <c r="A3553" t="s">
        <v>13477</v>
      </c>
      <c r="B3553" t="s">
        <v>13478</v>
      </c>
    </row>
    <row r="3554" spans="1:2">
      <c r="A3554" t="s">
        <v>13477</v>
      </c>
      <c r="B3554" t="s">
        <v>13478</v>
      </c>
    </row>
    <row r="3555" spans="1:2">
      <c r="A3555" t="s">
        <v>13477</v>
      </c>
      <c r="B3555" t="s">
        <v>13478</v>
      </c>
    </row>
    <row r="3556" spans="1:2">
      <c r="A3556" t="s">
        <v>13477</v>
      </c>
      <c r="B3556" t="s">
        <v>13478</v>
      </c>
    </row>
    <row r="3557" spans="1:2">
      <c r="A3557" t="s">
        <v>13477</v>
      </c>
      <c r="B3557" t="s">
        <v>13478</v>
      </c>
    </row>
    <row r="3558" spans="1:2">
      <c r="A3558" t="s">
        <v>13477</v>
      </c>
      <c r="B3558" t="s">
        <v>13478</v>
      </c>
    </row>
    <row r="3559" spans="1:2">
      <c r="A3559" t="s">
        <v>13501</v>
      </c>
      <c r="B3559" t="s">
        <v>13503</v>
      </c>
    </row>
    <row r="3560" spans="1:2">
      <c r="A3560" t="s">
        <v>9460</v>
      </c>
      <c r="B3560" t="s">
        <v>9461</v>
      </c>
    </row>
    <row r="3561" spans="1:2">
      <c r="A3561" t="s">
        <v>9460</v>
      </c>
      <c r="B3561" t="s">
        <v>9461</v>
      </c>
    </row>
    <row r="3562" spans="1:2">
      <c r="A3562" t="s">
        <v>9469</v>
      </c>
      <c r="B3562" t="s">
        <v>9470</v>
      </c>
    </row>
    <row r="3563" spans="1:2">
      <c r="A3563" t="s">
        <v>9469</v>
      </c>
      <c r="B3563" t="s">
        <v>9470</v>
      </c>
    </row>
    <row r="3564" spans="1:2">
      <c r="A3564" t="s">
        <v>5255</v>
      </c>
      <c r="B3564" t="s">
        <v>14195</v>
      </c>
    </row>
    <row r="3565" spans="1:2">
      <c r="A3565" t="s">
        <v>9471</v>
      </c>
      <c r="B3565" t="s">
        <v>9472</v>
      </c>
    </row>
    <row r="3566" spans="1:2">
      <c r="A3566" t="s">
        <v>9471</v>
      </c>
      <c r="B3566" t="s">
        <v>9472</v>
      </c>
    </row>
    <row r="3567" spans="1:2">
      <c r="A3567" t="s">
        <v>6417</v>
      </c>
      <c r="B3567" t="s">
        <v>6418</v>
      </c>
    </row>
    <row r="3568" spans="1:2">
      <c r="A3568" t="s">
        <v>12683</v>
      </c>
      <c r="B3568" t="s">
        <v>12684</v>
      </c>
    </row>
    <row r="3569" spans="1:2">
      <c r="A3569" t="s">
        <v>7954</v>
      </c>
      <c r="B3569" t="s">
        <v>7955</v>
      </c>
    </row>
    <row r="3570" spans="1:2">
      <c r="A3570" t="s">
        <v>12788</v>
      </c>
      <c r="B3570" t="s">
        <v>12789</v>
      </c>
    </row>
    <row r="3571" spans="1:2">
      <c r="A3571" t="s">
        <v>13518</v>
      </c>
      <c r="B3571" t="s">
        <v>13519</v>
      </c>
    </row>
    <row r="3572" spans="1:2">
      <c r="A3572" t="s">
        <v>11942</v>
      </c>
      <c r="B3572" t="s">
        <v>11943</v>
      </c>
    </row>
    <row r="3573" spans="1:2">
      <c r="A3573" t="s">
        <v>12556</v>
      </c>
      <c r="B3573" t="s">
        <v>12557</v>
      </c>
    </row>
    <row r="3574" spans="1:2">
      <c r="A3574" t="s">
        <v>7856</v>
      </c>
      <c r="B3574" t="s">
        <v>7860</v>
      </c>
    </row>
    <row r="3575" spans="1:2">
      <c r="A3575" t="s">
        <v>7032</v>
      </c>
      <c r="B3575" t="s">
        <v>7034</v>
      </c>
    </row>
    <row r="3576" spans="1:2">
      <c r="A3576" t="s">
        <v>12177</v>
      </c>
      <c r="B3576" t="s">
        <v>12178</v>
      </c>
    </row>
    <row r="3577" spans="1:2">
      <c r="A3577" t="s">
        <v>12822</v>
      </c>
      <c r="B3577" t="s">
        <v>12823</v>
      </c>
    </row>
    <row r="3578" spans="1:2">
      <c r="A3578" t="s">
        <v>9591</v>
      </c>
      <c r="B3578" t="s">
        <v>9593</v>
      </c>
    </row>
    <row r="3579" spans="1:2">
      <c r="A3579" t="s">
        <v>9690</v>
      </c>
      <c r="B3579" t="s">
        <v>9691</v>
      </c>
    </row>
    <row r="3580" spans="1:2">
      <c r="A3580" t="s">
        <v>9690</v>
      </c>
      <c r="B3580" t="s">
        <v>9691</v>
      </c>
    </row>
    <row r="3581" spans="1:2">
      <c r="A3581" t="s">
        <v>8231</v>
      </c>
      <c r="B3581" t="s">
        <v>8232</v>
      </c>
    </row>
    <row r="3582" spans="1:2">
      <c r="A3582" t="s">
        <v>8231</v>
      </c>
      <c r="B3582" t="s">
        <v>8234</v>
      </c>
    </row>
    <row r="3583" spans="1:2">
      <c r="A3583" t="s">
        <v>8231</v>
      </c>
      <c r="B3583" t="s">
        <v>8233</v>
      </c>
    </row>
    <row r="3584" spans="1:2">
      <c r="A3584" t="s">
        <v>10271</v>
      </c>
      <c r="B3584" t="s">
        <v>10274</v>
      </c>
    </row>
    <row r="3585" spans="1:2">
      <c r="A3585" t="s">
        <v>3814</v>
      </c>
      <c r="B3585" t="s">
        <v>3815</v>
      </c>
    </row>
    <row r="3586" spans="1:2">
      <c r="A3586" t="s">
        <v>6970</v>
      </c>
      <c r="B3586" t="s">
        <v>6972</v>
      </c>
    </row>
    <row r="3587" spans="1:2">
      <c r="A3587" t="s">
        <v>9408</v>
      </c>
      <c r="B3587" t="s">
        <v>9409</v>
      </c>
    </row>
    <row r="3588" spans="1:2">
      <c r="A3588" t="s">
        <v>9408</v>
      </c>
      <c r="B3588" t="s">
        <v>9409</v>
      </c>
    </row>
    <row r="3589" spans="1:2">
      <c r="A3589" t="s">
        <v>10285</v>
      </c>
      <c r="B3589" t="s">
        <v>10287</v>
      </c>
    </row>
    <row r="3590" spans="1:2">
      <c r="A3590" t="s">
        <v>4113</v>
      </c>
      <c r="B3590" t="s">
        <v>4114</v>
      </c>
    </row>
    <row r="3591" spans="1:2">
      <c r="A3591" t="s">
        <v>4113</v>
      </c>
      <c r="B3591" t="s">
        <v>4114</v>
      </c>
    </row>
    <row r="3592" spans="1:2">
      <c r="A3592" t="s">
        <v>7700</v>
      </c>
      <c r="B3592" t="s">
        <v>7701</v>
      </c>
    </row>
    <row r="3593" spans="1:2">
      <c r="A3593" t="s">
        <v>5590</v>
      </c>
      <c r="B3593" t="s">
        <v>5591</v>
      </c>
    </row>
    <row r="3594" spans="1:2">
      <c r="A3594" t="s">
        <v>5588</v>
      </c>
      <c r="B3594" t="s">
        <v>5589</v>
      </c>
    </row>
    <row r="3595" spans="1:2">
      <c r="A3595" t="s">
        <v>10891</v>
      </c>
      <c r="B3595" t="s">
        <v>10892</v>
      </c>
    </row>
    <row r="3596" spans="1:2">
      <c r="A3596" t="s">
        <v>10148</v>
      </c>
      <c r="B3596" t="s">
        <v>10150</v>
      </c>
    </row>
    <row r="3597" spans="1:2">
      <c r="A3597" t="s">
        <v>11129</v>
      </c>
      <c r="B3597" t="s">
        <v>11131</v>
      </c>
    </row>
    <row r="3598" spans="1:2">
      <c r="A3598" t="s">
        <v>11129</v>
      </c>
      <c r="B3598" t="s">
        <v>11130</v>
      </c>
    </row>
    <row r="3599" spans="1:2">
      <c r="A3599" t="s">
        <v>11677</v>
      </c>
      <c r="B3599" t="s">
        <v>11678</v>
      </c>
    </row>
    <row r="3600" spans="1:2">
      <c r="A3600" t="s">
        <v>8745</v>
      </c>
      <c r="B3600" t="s">
        <v>8746</v>
      </c>
    </row>
    <row r="3601" spans="1:2">
      <c r="A3601" t="s">
        <v>12422</v>
      </c>
      <c r="B3601" t="s">
        <v>12423</v>
      </c>
    </row>
    <row r="3602" spans="1:2">
      <c r="A3602" t="s">
        <v>10167</v>
      </c>
      <c r="B3602" t="s">
        <v>10168</v>
      </c>
    </row>
    <row r="3603" spans="1:2">
      <c r="A3603" t="s">
        <v>11621</v>
      </c>
      <c r="B3603" t="s">
        <v>11622</v>
      </c>
    </row>
    <row r="3604" spans="1:2">
      <c r="A3604" t="s">
        <v>4129</v>
      </c>
      <c r="B3604" t="s">
        <v>4130</v>
      </c>
    </row>
    <row r="3605" spans="1:2">
      <c r="A3605" t="s">
        <v>4129</v>
      </c>
      <c r="B3605" t="s">
        <v>4130</v>
      </c>
    </row>
    <row r="3606" spans="1:2">
      <c r="A3606" t="s">
        <v>7856</v>
      </c>
      <c r="B3606" t="s">
        <v>7858</v>
      </c>
    </row>
    <row r="3607" spans="1:2">
      <c r="A3607" t="s">
        <v>9678</v>
      </c>
      <c r="B3607" t="s">
        <v>9679</v>
      </c>
    </row>
    <row r="3608" spans="1:2">
      <c r="A3608" t="s">
        <v>9678</v>
      </c>
      <c r="B3608" t="s">
        <v>9679</v>
      </c>
    </row>
    <row r="3609" spans="1:2">
      <c r="A3609" t="s">
        <v>12710</v>
      </c>
      <c r="B3609" t="s">
        <v>9679</v>
      </c>
    </row>
    <row r="3610" spans="1:2">
      <c r="A3610" t="s">
        <v>4121</v>
      </c>
      <c r="B3610" t="s">
        <v>4122</v>
      </c>
    </row>
    <row r="3611" spans="1:2">
      <c r="A3611" t="s">
        <v>4121</v>
      </c>
      <c r="B3611" t="s">
        <v>4122</v>
      </c>
    </row>
    <row r="3612" spans="1:2">
      <c r="A3612" t="s">
        <v>12739</v>
      </c>
      <c r="B3612" t="s">
        <v>12740</v>
      </c>
    </row>
    <row r="3613" spans="1:2">
      <c r="A3613" t="s">
        <v>14068</v>
      </c>
      <c r="B3613" t="s">
        <v>3792</v>
      </c>
    </row>
    <row r="3614" spans="1:2">
      <c r="A3614" t="s">
        <v>3791</v>
      </c>
      <c r="B3614" t="s">
        <v>3792</v>
      </c>
    </row>
    <row r="3615" spans="1:2">
      <c r="A3615" t="s">
        <v>9665</v>
      </c>
      <c r="B3615" t="s">
        <v>9666</v>
      </c>
    </row>
    <row r="3616" spans="1:2">
      <c r="A3616" t="s">
        <v>9665</v>
      </c>
      <c r="B3616" t="s">
        <v>9666</v>
      </c>
    </row>
    <row r="3617" spans="1:2">
      <c r="A3617" t="s">
        <v>5268</v>
      </c>
      <c r="B3617" t="s">
        <v>5269</v>
      </c>
    </row>
    <row r="3618" spans="1:2">
      <c r="A3618" t="s">
        <v>8058</v>
      </c>
      <c r="B3618" t="s">
        <v>8059</v>
      </c>
    </row>
    <row r="3619" spans="1:2">
      <c r="A3619" t="s">
        <v>12362</v>
      </c>
      <c r="B3619" t="s">
        <v>12363</v>
      </c>
    </row>
    <row r="3620" spans="1:2">
      <c r="A3620" t="s">
        <v>10684</v>
      </c>
      <c r="B3620" t="s">
        <v>10685</v>
      </c>
    </row>
    <row r="3621" spans="1:2">
      <c r="A3621" t="s">
        <v>10684</v>
      </c>
      <c r="B3621" t="s">
        <v>10686</v>
      </c>
    </row>
    <row r="3622" spans="1:2">
      <c r="A3622" t="s">
        <v>5017</v>
      </c>
      <c r="B3622" t="s">
        <v>5018</v>
      </c>
    </row>
    <row r="3623" spans="1:2">
      <c r="A3623" t="s">
        <v>8865</v>
      </c>
      <c r="B3623" t="s">
        <v>8866</v>
      </c>
    </row>
    <row r="3624" spans="1:2">
      <c r="A3624" t="s">
        <v>5707</v>
      </c>
      <c r="B3624" t="s">
        <v>5708</v>
      </c>
    </row>
    <row r="3625" spans="1:2">
      <c r="A3625" t="s">
        <v>9473</v>
      </c>
      <c r="B3625" t="s">
        <v>9474</v>
      </c>
    </row>
    <row r="3626" spans="1:2">
      <c r="A3626" t="s">
        <v>9473</v>
      </c>
      <c r="B3626" t="s">
        <v>9474</v>
      </c>
    </row>
    <row r="3627" spans="1:2">
      <c r="A3627" t="s">
        <v>8211</v>
      </c>
      <c r="B3627" t="s">
        <v>8212</v>
      </c>
    </row>
    <row r="3628" spans="1:2">
      <c r="A3628" t="s">
        <v>5594</v>
      </c>
      <c r="B3628" t="s">
        <v>14198</v>
      </c>
    </row>
    <row r="3629" spans="1:2">
      <c r="A3629" t="s">
        <v>5592</v>
      </c>
      <c r="B3629" t="s">
        <v>14197</v>
      </c>
    </row>
    <row r="3630" spans="1:2">
      <c r="A3630" t="s">
        <v>3638</v>
      </c>
      <c r="B3630" t="s">
        <v>3639</v>
      </c>
    </row>
    <row r="3631" spans="1:2">
      <c r="A3631" t="s">
        <v>7065</v>
      </c>
      <c r="B3631" t="s">
        <v>7066</v>
      </c>
    </row>
    <row r="3632" spans="1:2">
      <c r="A3632" t="s">
        <v>7552</v>
      </c>
      <c r="B3632" t="s">
        <v>7553</v>
      </c>
    </row>
    <row r="3633" spans="1:2">
      <c r="A3633" t="s">
        <v>7559</v>
      </c>
      <c r="B3633" t="s">
        <v>7560</v>
      </c>
    </row>
    <row r="3634" spans="1:2">
      <c r="A3634" t="s">
        <v>10538</v>
      </c>
      <c r="B3634" t="s">
        <v>10539</v>
      </c>
    </row>
    <row r="3635" spans="1:2">
      <c r="A3635" t="s">
        <v>6837</v>
      </c>
      <c r="B3635" t="s">
        <v>6838</v>
      </c>
    </row>
    <row r="3636" spans="1:2">
      <c r="A3636" t="s">
        <v>3988</v>
      </c>
      <c r="B3636" t="s">
        <v>3989</v>
      </c>
    </row>
    <row r="3637" spans="1:2">
      <c r="A3637" t="s">
        <v>11390</v>
      </c>
      <c r="B3637" t="s">
        <v>11392</v>
      </c>
    </row>
    <row r="3638" spans="1:2">
      <c r="A3638" t="s">
        <v>7702</v>
      </c>
      <c r="B3638" t="s">
        <v>7703</v>
      </c>
    </row>
    <row r="3639" spans="1:2">
      <c r="A3639" t="s">
        <v>5711</v>
      </c>
      <c r="B3639" t="s">
        <v>5712</v>
      </c>
    </row>
    <row r="3640" spans="1:2">
      <c r="A3640" t="s">
        <v>11245</v>
      </c>
      <c r="B3640" t="s">
        <v>11246</v>
      </c>
    </row>
    <row r="3641" spans="1:2">
      <c r="A3641" t="s">
        <v>12953</v>
      </c>
      <c r="B3641" t="s">
        <v>12954</v>
      </c>
    </row>
    <row r="3642" spans="1:2">
      <c r="A3642" t="s">
        <v>12790</v>
      </c>
      <c r="B3642" t="s">
        <v>12821</v>
      </c>
    </row>
    <row r="3643" spans="1:2">
      <c r="A3643" t="s">
        <v>12810</v>
      </c>
      <c r="B3643" t="s">
        <v>12811</v>
      </c>
    </row>
    <row r="3644" spans="1:2">
      <c r="A3644" t="s">
        <v>12266</v>
      </c>
      <c r="B3644" t="s">
        <v>12267</v>
      </c>
    </row>
    <row r="3645" spans="1:2">
      <c r="A3645" t="s">
        <v>12298</v>
      </c>
      <c r="B3645" t="s">
        <v>12299</v>
      </c>
    </row>
    <row r="3646" spans="1:2">
      <c r="A3646" t="s">
        <v>12161</v>
      </c>
      <c r="B3646" t="s">
        <v>12162</v>
      </c>
    </row>
    <row r="3647" spans="1:2">
      <c r="A3647" t="s">
        <v>12292</v>
      </c>
      <c r="B3647" t="s">
        <v>12293</v>
      </c>
    </row>
    <row r="3648" spans="1:2">
      <c r="A3648" t="s">
        <v>12232</v>
      </c>
      <c r="B3648" t="s">
        <v>12233</v>
      </c>
    </row>
    <row r="3649" spans="1:2">
      <c r="A3649" t="s">
        <v>12167</v>
      </c>
      <c r="B3649" t="s">
        <v>12168</v>
      </c>
    </row>
    <row r="3650" spans="1:2">
      <c r="A3650" t="s">
        <v>11679</v>
      </c>
      <c r="B3650" t="s">
        <v>11680</v>
      </c>
    </row>
    <row r="3651" spans="1:2">
      <c r="A3651" t="s">
        <v>7704</v>
      </c>
      <c r="B3651" t="s">
        <v>7705</v>
      </c>
    </row>
    <row r="3652" spans="1:2">
      <c r="A3652" t="s">
        <v>8723</v>
      </c>
      <c r="B3652" t="s">
        <v>8724</v>
      </c>
    </row>
    <row r="3653" spans="1:2">
      <c r="A3653" t="s">
        <v>13356</v>
      </c>
      <c r="B3653" t="s">
        <v>13357</v>
      </c>
    </row>
    <row r="3654" spans="1:2">
      <c r="A3654" t="s">
        <v>13160</v>
      </c>
      <c r="B3654" t="s">
        <v>13161</v>
      </c>
    </row>
    <row r="3655" spans="1:2">
      <c r="A3655" t="s">
        <v>12847</v>
      </c>
      <c r="B3655" t="s">
        <v>12848</v>
      </c>
    </row>
    <row r="3656" spans="1:2">
      <c r="A3656" t="s">
        <v>9109</v>
      </c>
      <c r="B3656" t="s">
        <v>9110</v>
      </c>
    </row>
    <row r="3657" spans="1:2">
      <c r="A3657" t="s">
        <v>9109</v>
      </c>
      <c r="B3657" t="s">
        <v>9110</v>
      </c>
    </row>
    <row r="3658" spans="1:2">
      <c r="A3658" t="s">
        <v>3926</v>
      </c>
      <c r="B3658" t="s">
        <v>3927</v>
      </c>
    </row>
    <row r="3659" spans="1:2">
      <c r="A3659" t="s">
        <v>3487</v>
      </c>
      <c r="B3659" t="s">
        <v>3488</v>
      </c>
    </row>
    <row r="3660" spans="1:2">
      <c r="A3660" t="s">
        <v>5713</v>
      </c>
      <c r="B3660" t="s">
        <v>5714</v>
      </c>
    </row>
    <row r="3661" spans="1:2">
      <c r="A3661" t="s">
        <v>9821</v>
      </c>
      <c r="B3661" t="s">
        <v>9822</v>
      </c>
    </row>
    <row r="3662" spans="1:2">
      <c r="A3662" t="s">
        <v>9121</v>
      </c>
      <c r="B3662" t="s">
        <v>9122</v>
      </c>
    </row>
    <row r="3663" spans="1:2">
      <c r="A3663" t="s">
        <v>9121</v>
      </c>
      <c r="B3663" t="s">
        <v>9122</v>
      </c>
    </row>
    <row r="3664" spans="1:2">
      <c r="A3664" t="s">
        <v>3901</v>
      </c>
      <c r="B3664" t="s">
        <v>3902</v>
      </c>
    </row>
    <row r="3665" spans="1:2">
      <c r="A3665" t="s">
        <v>12888</v>
      </c>
      <c r="B3665" t="s">
        <v>12861</v>
      </c>
    </row>
    <row r="3666" spans="1:2">
      <c r="A3666" t="s">
        <v>12228</v>
      </c>
      <c r="B3666" t="s">
        <v>12229</v>
      </c>
    </row>
    <row r="3667" spans="1:2">
      <c r="A3667" t="s">
        <v>4482</v>
      </c>
      <c r="B3667" t="s">
        <v>4483</v>
      </c>
    </row>
    <row r="3668" spans="1:2">
      <c r="A3668" t="s">
        <v>4482</v>
      </c>
      <c r="B3668" t="s">
        <v>4484</v>
      </c>
    </row>
    <row r="3669" spans="1:2">
      <c r="A3669" t="s">
        <v>7706</v>
      </c>
      <c r="B3669" t="s">
        <v>7707</v>
      </c>
    </row>
    <row r="3670" spans="1:2">
      <c r="A3670" t="s">
        <v>3406</v>
      </c>
      <c r="B3670" t="s">
        <v>3407</v>
      </c>
    </row>
    <row r="3671" spans="1:2">
      <c r="A3671" t="s">
        <v>3406</v>
      </c>
      <c r="B3671" t="s">
        <v>3407</v>
      </c>
    </row>
    <row r="3672" spans="1:2">
      <c r="A3672" t="s">
        <v>12648</v>
      </c>
      <c r="B3672" t="s">
        <v>12649</v>
      </c>
    </row>
    <row r="3673" spans="1:2">
      <c r="A3673" t="s">
        <v>12616</v>
      </c>
      <c r="B3673" t="s">
        <v>14271</v>
      </c>
    </row>
    <row r="3674" spans="1:2">
      <c r="A3674" t="s">
        <v>12612</v>
      </c>
      <c r="B3674" t="s">
        <v>12613</v>
      </c>
    </row>
    <row r="3675" spans="1:2">
      <c r="A3675" t="s">
        <v>3870</v>
      </c>
      <c r="B3675" t="s">
        <v>3871</v>
      </c>
    </row>
    <row r="3676" spans="1:2">
      <c r="A3676" t="s">
        <v>12919</v>
      </c>
      <c r="B3676" t="s">
        <v>12922</v>
      </c>
    </row>
    <row r="3677" spans="1:2">
      <c r="A3677" t="s">
        <v>5356</v>
      </c>
      <c r="B3677" t="s">
        <v>5357</v>
      </c>
    </row>
    <row r="3678" spans="1:2">
      <c r="A3678" t="s">
        <v>7485</v>
      </c>
      <c r="B3678" t="s">
        <v>7486</v>
      </c>
    </row>
    <row r="3679" spans="1:2">
      <c r="A3679" t="s">
        <v>7604</v>
      </c>
      <c r="B3679" t="s">
        <v>1910</v>
      </c>
    </row>
    <row r="3680" spans="1:2">
      <c r="A3680" t="s">
        <v>3855</v>
      </c>
      <c r="B3680" t="s">
        <v>3856</v>
      </c>
    </row>
    <row r="3681" spans="1:2">
      <c r="A3681" t="s">
        <v>12260</v>
      </c>
      <c r="B3681" t="s">
        <v>12261</v>
      </c>
    </row>
    <row r="3682" spans="1:2">
      <c r="A3682" t="s">
        <v>3816</v>
      </c>
      <c r="B3682" t="s">
        <v>3817</v>
      </c>
    </row>
    <row r="3683" spans="1:2">
      <c r="A3683" t="s">
        <v>10083</v>
      </c>
      <c r="B3683" t="s">
        <v>10084</v>
      </c>
    </row>
    <row r="3684" spans="1:2">
      <c r="A3684" t="s">
        <v>4747</v>
      </c>
      <c r="B3684" t="s">
        <v>4748</v>
      </c>
    </row>
    <row r="3685" spans="1:2">
      <c r="A3685" t="s">
        <v>7708</v>
      </c>
      <c r="B3685" t="s">
        <v>7709</v>
      </c>
    </row>
    <row r="3686" spans="1:2">
      <c r="A3686" t="s">
        <v>3801</v>
      </c>
      <c r="B3686" t="s">
        <v>3802</v>
      </c>
    </row>
    <row r="3687" spans="1:2">
      <c r="A3687" t="s">
        <v>7750</v>
      </c>
      <c r="B3687" t="s">
        <v>7753</v>
      </c>
    </row>
    <row r="3688" spans="1:2">
      <c r="A3688" t="s">
        <v>7750</v>
      </c>
      <c r="B3688" t="s">
        <v>7751</v>
      </c>
    </row>
    <row r="3689" spans="1:2">
      <c r="A3689" t="s">
        <v>7750</v>
      </c>
      <c r="B3689" t="s">
        <v>7752</v>
      </c>
    </row>
    <row r="3690" spans="1:2">
      <c r="A3690" t="s">
        <v>9911</v>
      </c>
      <c r="B3690" t="s">
        <v>9912</v>
      </c>
    </row>
    <row r="3691" spans="1:2">
      <c r="A3691" t="s">
        <v>7907</v>
      </c>
      <c r="B3691" t="s">
        <v>7909</v>
      </c>
    </row>
    <row r="3692" spans="1:2">
      <c r="A3692" t="s">
        <v>10295</v>
      </c>
      <c r="B3692" t="s">
        <v>10296</v>
      </c>
    </row>
    <row r="3693" spans="1:2">
      <c r="A3693" t="s">
        <v>10462</v>
      </c>
      <c r="B3693" t="s">
        <v>10463</v>
      </c>
    </row>
    <row r="3694" spans="1:2">
      <c r="A3694" t="s">
        <v>3867</v>
      </c>
      <c r="B3694" t="s">
        <v>3868</v>
      </c>
    </row>
    <row r="3695" spans="1:2">
      <c r="A3695" t="s">
        <v>8703</v>
      </c>
      <c r="B3695" t="s">
        <v>8704</v>
      </c>
    </row>
    <row r="3696" spans="1:2">
      <c r="A3696" t="s">
        <v>5594</v>
      </c>
      <c r="B3696" t="s">
        <v>5595</v>
      </c>
    </row>
    <row r="3697" spans="1:2">
      <c r="A3697" t="s">
        <v>5592</v>
      </c>
      <c r="B3697" t="s">
        <v>5593</v>
      </c>
    </row>
    <row r="3698" spans="1:2">
      <c r="A3698" t="s">
        <v>13026</v>
      </c>
      <c r="B3698" t="s">
        <v>13027</v>
      </c>
    </row>
    <row r="3699" spans="1:2">
      <c r="A3699" t="s">
        <v>13169</v>
      </c>
      <c r="B3699" t="s">
        <v>13170</v>
      </c>
    </row>
    <row r="3700" spans="1:2">
      <c r="A3700" t="s">
        <v>3688</v>
      </c>
      <c r="B3700" t="s">
        <v>3689</v>
      </c>
    </row>
    <row r="3701" spans="1:2">
      <c r="A3701" t="s">
        <v>3704</v>
      </c>
      <c r="B3701" t="s">
        <v>3689</v>
      </c>
    </row>
    <row r="3702" spans="1:2">
      <c r="A3702" t="s">
        <v>9523</v>
      </c>
      <c r="B3702" t="s">
        <v>9524</v>
      </c>
    </row>
    <row r="3703" spans="1:2">
      <c r="A3703" t="s">
        <v>9523</v>
      </c>
      <c r="B3703" t="s">
        <v>9524</v>
      </c>
    </row>
    <row r="3704" spans="1:2">
      <c r="A3704" t="s">
        <v>9313</v>
      </c>
      <c r="B3704" t="s">
        <v>9314</v>
      </c>
    </row>
    <row r="3705" spans="1:2">
      <c r="A3705" t="s">
        <v>3938</v>
      </c>
      <c r="B3705" t="s">
        <v>3939</v>
      </c>
    </row>
    <row r="3706" spans="1:2">
      <c r="A3706" t="s">
        <v>9740</v>
      </c>
      <c r="B3706" t="s">
        <v>9741</v>
      </c>
    </row>
    <row r="3707" spans="1:2">
      <c r="A3707" t="s">
        <v>11825</v>
      </c>
      <c r="B3707" t="s">
        <v>11826</v>
      </c>
    </row>
    <row r="3708" spans="1:2">
      <c r="A3708" t="s">
        <v>7861</v>
      </c>
      <c r="B3708" t="s">
        <v>7863</v>
      </c>
    </row>
    <row r="3709" spans="1:2">
      <c r="A3709" t="s">
        <v>10878</v>
      </c>
      <c r="B3709" t="s">
        <v>10879</v>
      </c>
    </row>
    <row r="3710" spans="1:2">
      <c r="A3710" t="s">
        <v>6028</v>
      </c>
      <c r="B3710" t="s">
        <v>6029</v>
      </c>
    </row>
    <row r="3711" spans="1:2">
      <c r="A3711" t="s">
        <v>12903</v>
      </c>
      <c r="B3711" t="s">
        <v>12904</v>
      </c>
    </row>
    <row r="3712" spans="1:2">
      <c r="A3712" t="s">
        <v>13060</v>
      </c>
      <c r="B3712" t="s">
        <v>13061</v>
      </c>
    </row>
    <row r="3713" spans="1:2">
      <c r="A3713" t="s">
        <v>10786</v>
      </c>
      <c r="B3713" t="s">
        <v>10787</v>
      </c>
    </row>
    <row r="3714" spans="1:2">
      <c r="A3714" t="s">
        <v>3686</v>
      </c>
      <c r="B3714" t="s">
        <v>3687</v>
      </c>
    </row>
    <row r="3715" spans="1:2">
      <c r="A3715" t="s">
        <v>9775</v>
      </c>
      <c r="B3715" t="s">
        <v>9776</v>
      </c>
    </row>
    <row r="3716" spans="1:2">
      <c r="A3716" t="s">
        <v>9147</v>
      </c>
      <c r="B3716" t="s">
        <v>9148</v>
      </c>
    </row>
    <row r="3717" spans="1:2">
      <c r="A3717" t="s">
        <v>10410</v>
      </c>
      <c r="B3717" t="s">
        <v>10411</v>
      </c>
    </row>
    <row r="3718" spans="1:2">
      <c r="A3718" t="s">
        <v>10489</v>
      </c>
      <c r="B3718" t="s">
        <v>10491</v>
      </c>
    </row>
    <row r="3719" spans="1:2">
      <c r="A3719" t="s">
        <v>4667</v>
      </c>
      <c r="B3719" t="s">
        <v>4668</v>
      </c>
    </row>
    <row r="3720" spans="1:2">
      <c r="A3720" t="s">
        <v>10137</v>
      </c>
      <c r="B3720" t="s">
        <v>10138</v>
      </c>
    </row>
    <row r="3721" spans="1:2">
      <c r="A3721" t="s">
        <v>11184</v>
      </c>
      <c r="B3721" t="s">
        <v>11186</v>
      </c>
    </row>
    <row r="3722" spans="1:2">
      <c r="A3722" t="s">
        <v>11184</v>
      </c>
      <c r="B3722" t="s">
        <v>11185</v>
      </c>
    </row>
    <row r="3723" spans="1:2">
      <c r="A3723" t="s">
        <v>9686</v>
      </c>
      <c r="B3723" t="s">
        <v>9687</v>
      </c>
    </row>
    <row r="3724" spans="1:2">
      <c r="A3724" t="s">
        <v>9686</v>
      </c>
      <c r="B3724" t="s">
        <v>9687</v>
      </c>
    </row>
    <row r="3725" spans="1:2">
      <c r="A3725" t="s">
        <v>8507</v>
      </c>
      <c r="B3725" t="s">
        <v>8508</v>
      </c>
    </row>
    <row r="3726" spans="1:2">
      <c r="A3726" t="s">
        <v>8422</v>
      </c>
      <c r="B3726" t="s">
        <v>8423</v>
      </c>
    </row>
    <row r="3727" spans="1:2">
      <c r="A3727" t="s">
        <v>3799</v>
      </c>
      <c r="B3727" t="s">
        <v>3800</v>
      </c>
    </row>
    <row r="3728" spans="1:2">
      <c r="A3728" t="s">
        <v>4547</v>
      </c>
      <c r="B3728" t="s">
        <v>1894</v>
      </c>
    </row>
    <row r="3729" spans="1:2">
      <c r="A3729" t="s">
        <v>3533</v>
      </c>
      <c r="B3729" t="s">
        <v>3534</v>
      </c>
    </row>
    <row r="3730" spans="1:2">
      <c r="A3730" t="s">
        <v>13098</v>
      </c>
      <c r="B3730" t="s">
        <v>2051</v>
      </c>
    </row>
    <row r="3731" spans="1:2">
      <c r="A3731" t="s">
        <v>7866</v>
      </c>
      <c r="B3731" t="s">
        <v>7867</v>
      </c>
    </row>
    <row r="3732" spans="1:2">
      <c r="A3732" t="s">
        <v>12524</v>
      </c>
      <c r="B3732" t="s">
        <v>12525</v>
      </c>
    </row>
    <row r="3733" spans="1:2">
      <c r="A3733" t="s">
        <v>4420</v>
      </c>
      <c r="B3733" t="s">
        <v>4422</v>
      </c>
    </row>
    <row r="3734" spans="1:2">
      <c r="A3734" t="s">
        <v>13096</v>
      </c>
      <c r="B3734" t="s">
        <v>13097</v>
      </c>
    </row>
    <row r="3735" spans="1:2">
      <c r="A3735" t="s">
        <v>10306</v>
      </c>
      <c r="B3735" t="s">
        <v>10307</v>
      </c>
    </row>
    <row r="3736" spans="1:2">
      <c r="A3736" t="s">
        <v>13062</v>
      </c>
      <c r="B3736" t="s">
        <v>13063</v>
      </c>
    </row>
    <row r="3737" spans="1:2">
      <c r="A3737" t="s">
        <v>13084</v>
      </c>
      <c r="B3737" t="s">
        <v>13085</v>
      </c>
    </row>
    <row r="3738" spans="1:2">
      <c r="A3738" t="s">
        <v>3584</v>
      </c>
      <c r="B3738" t="s">
        <v>3585</v>
      </c>
    </row>
    <row r="3739" spans="1:2">
      <c r="A3739" t="s">
        <v>12664</v>
      </c>
      <c r="B3739" t="s">
        <v>12665</v>
      </c>
    </row>
    <row r="3740" spans="1:2">
      <c r="A3740" t="s">
        <v>13036</v>
      </c>
      <c r="B3740" t="s">
        <v>1887</v>
      </c>
    </row>
    <row r="3741" spans="1:2">
      <c r="A3741" t="s">
        <v>6230</v>
      </c>
      <c r="B3741" t="s">
        <v>6231</v>
      </c>
    </row>
    <row r="3742" spans="1:2">
      <c r="A3742" t="s">
        <v>4435</v>
      </c>
      <c r="B3742" t="s">
        <v>4436</v>
      </c>
    </row>
    <row r="3743" spans="1:2">
      <c r="A3743" t="s">
        <v>6341</v>
      </c>
      <c r="B3743" t="s">
        <v>6342</v>
      </c>
    </row>
    <row r="3744" spans="1:2">
      <c r="A3744" t="s">
        <v>6032</v>
      </c>
      <c r="B3744" t="s">
        <v>6033</v>
      </c>
    </row>
    <row r="3745" spans="1:2">
      <c r="A3745" t="s">
        <v>6094</v>
      </c>
      <c r="B3745" t="s">
        <v>6095</v>
      </c>
    </row>
    <row r="3746" spans="1:2">
      <c r="A3746" t="s">
        <v>10747</v>
      </c>
      <c r="B3746" t="s">
        <v>10748</v>
      </c>
    </row>
    <row r="3747" spans="1:2">
      <c r="A3747" t="s">
        <v>10747</v>
      </c>
      <c r="B3747" t="s">
        <v>10748</v>
      </c>
    </row>
    <row r="3748" spans="1:2">
      <c r="A3748" t="s">
        <v>10741</v>
      </c>
      <c r="B3748" t="s">
        <v>10742</v>
      </c>
    </row>
    <row r="3749" spans="1:2">
      <c r="A3749" t="s">
        <v>10741</v>
      </c>
      <c r="B3749" t="s">
        <v>10742</v>
      </c>
    </row>
    <row r="3750" spans="1:2">
      <c r="A3750" t="s">
        <v>10763</v>
      </c>
      <c r="B3750" t="s">
        <v>10764</v>
      </c>
    </row>
    <row r="3751" spans="1:2">
      <c r="A3751" t="s">
        <v>10763</v>
      </c>
      <c r="B3751" t="s">
        <v>10764</v>
      </c>
    </row>
    <row r="3752" spans="1:2">
      <c r="A3752" t="s">
        <v>10749</v>
      </c>
      <c r="B3752" t="s">
        <v>10750</v>
      </c>
    </row>
    <row r="3753" spans="1:2">
      <c r="A3753" t="s">
        <v>10749</v>
      </c>
      <c r="B3753" t="s">
        <v>10750</v>
      </c>
    </row>
    <row r="3754" spans="1:2">
      <c r="A3754" t="s">
        <v>7851</v>
      </c>
      <c r="B3754" t="s">
        <v>7853</v>
      </c>
    </row>
    <row r="3755" spans="1:2">
      <c r="A3755" t="s">
        <v>10765</v>
      </c>
      <c r="B3755" t="s">
        <v>10766</v>
      </c>
    </row>
    <row r="3756" spans="1:2">
      <c r="A3756" t="s">
        <v>10765</v>
      </c>
      <c r="B3756" t="s">
        <v>10766</v>
      </c>
    </row>
    <row r="3757" spans="1:2">
      <c r="A3757" t="s">
        <v>10753</v>
      </c>
      <c r="B3757" t="s">
        <v>10754</v>
      </c>
    </row>
    <row r="3758" spans="1:2">
      <c r="A3758" t="s">
        <v>10753</v>
      </c>
      <c r="B3758" t="s">
        <v>10754</v>
      </c>
    </row>
    <row r="3759" spans="1:2">
      <c r="A3759" t="s">
        <v>13278</v>
      </c>
      <c r="B3759" t="s">
        <v>13279</v>
      </c>
    </row>
    <row r="3760" spans="1:2">
      <c r="A3760" t="s">
        <v>10751</v>
      </c>
      <c r="B3760" t="s">
        <v>10752</v>
      </c>
    </row>
    <row r="3761" spans="1:2">
      <c r="A3761" t="s">
        <v>10751</v>
      </c>
      <c r="B3761" t="s">
        <v>10752</v>
      </c>
    </row>
    <row r="3762" spans="1:2">
      <c r="A3762" t="s">
        <v>10189</v>
      </c>
      <c r="B3762" t="s">
        <v>10190</v>
      </c>
    </row>
    <row r="3763" spans="1:2">
      <c r="A3763" t="s">
        <v>12849</v>
      </c>
      <c r="B3763" t="s">
        <v>12850</v>
      </c>
    </row>
    <row r="3764" spans="1:2">
      <c r="A3764" t="s">
        <v>5948</v>
      </c>
      <c r="B3764" t="s">
        <v>5949</v>
      </c>
    </row>
    <row r="3765" spans="1:2">
      <c r="A3765" t="s">
        <v>4115</v>
      </c>
      <c r="B3765" t="s">
        <v>4116</v>
      </c>
    </row>
    <row r="3766" spans="1:2">
      <c r="A3766" t="s">
        <v>4115</v>
      </c>
      <c r="B3766" t="s">
        <v>4116</v>
      </c>
    </row>
    <row r="3767" spans="1:2">
      <c r="A3767" t="s">
        <v>9869</v>
      </c>
      <c r="B3767" t="s">
        <v>9870</v>
      </c>
    </row>
    <row r="3768" spans="1:2">
      <c r="A3768" t="s">
        <v>4523</v>
      </c>
      <c r="B3768" t="s">
        <v>4524</v>
      </c>
    </row>
    <row r="3769" spans="1:2">
      <c r="A3769" t="s">
        <v>9814</v>
      </c>
      <c r="B3769" t="s">
        <v>9815</v>
      </c>
    </row>
    <row r="3770" spans="1:2">
      <c r="A3770" t="s">
        <v>10111</v>
      </c>
      <c r="B3770" t="s">
        <v>10112</v>
      </c>
    </row>
    <row r="3771" spans="1:2">
      <c r="A3771" t="s">
        <v>10111</v>
      </c>
      <c r="B3771" t="s">
        <v>10112</v>
      </c>
    </row>
    <row r="3772" spans="1:2">
      <c r="A3772" t="s">
        <v>8609</v>
      </c>
      <c r="B3772" t="s">
        <v>8610</v>
      </c>
    </row>
    <row r="3773" spans="1:2">
      <c r="A3773" t="s">
        <v>11983</v>
      </c>
      <c r="B3773" t="s">
        <v>11984</v>
      </c>
    </row>
    <row r="3774" spans="1:2">
      <c r="A3774" t="s">
        <v>4578</v>
      </c>
      <c r="B3774" t="s">
        <v>4579</v>
      </c>
    </row>
    <row r="3775" spans="1:2">
      <c r="A3775" t="s">
        <v>3571</v>
      </c>
      <c r="B3775" t="s">
        <v>3572</v>
      </c>
    </row>
    <row r="3776" spans="1:2">
      <c r="A3776" t="s">
        <v>5093</v>
      </c>
      <c r="B3776" t="s">
        <v>5094</v>
      </c>
    </row>
    <row r="3777" spans="1:2">
      <c r="A3777" t="s">
        <v>5882</v>
      </c>
      <c r="B3777" t="s">
        <v>5883</v>
      </c>
    </row>
    <row r="3778" spans="1:2">
      <c r="A3778" t="s">
        <v>12558</v>
      </c>
      <c r="B3778" t="s">
        <v>12559</v>
      </c>
    </row>
    <row r="3779" spans="1:2">
      <c r="A3779" t="s">
        <v>9913</v>
      </c>
      <c r="B3779" t="s">
        <v>9914</v>
      </c>
    </row>
    <row r="3780" spans="1:2">
      <c r="A3780" t="s">
        <v>7615</v>
      </c>
      <c r="B3780" t="s">
        <v>7616</v>
      </c>
    </row>
    <row r="3781" spans="1:2">
      <c r="A3781" t="s">
        <v>9065</v>
      </c>
      <c r="B3781" t="s">
        <v>9066</v>
      </c>
    </row>
    <row r="3782" spans="1:2">
      <c r="A3782" t="s">
        <v>9594</v>
      </c>
      <c r="B3782" t="s">
        <v>9595</v>
      </c>
    </row>
    <row r="3783" spans="1:2">
      <c r="A3783" t="s">
        <v>9588</v>
      </c>
      <c r="B3783" t="s">
        <v>9590</v>
      </c>
    </row>
    <row r="3784" spans="1:2">
      <c r="A3784" t="s">
        <v>3896</v>
      </c>
      <c r="B3784" t="s">
        <v>3897</v>
      </c>
    </row>
    <row r="3785" spans="1:2">
      <c r="A3785" t="s">
        <v>8255</v>
      </c>
      <c r="B3785" t="s">
        <v>8256</v>
      </c>
    </row>
    <row r="3786" spans="1:2">
      <c r="A3786" t="s">
        <v>3366</v>
      </c>
      <c r="B3786" t="s">
        <v>3367</v>
      </c>
    </row>
    <row r="3787" spans="1:2">
      <c r="A3787" t="s">
        <v>3366</v>
      </c>
      <c r="B3787" t="s">
        <v>3367</v>
      </c>
    </row>
    <row r="3788" spans="1:2">
      <c r="A3788" t="s">
        <v>7141</v>
      </c>
      <c r="B3788" t="s">
        <v>7142</v>
      </c>
    </row>
    <row r="3789" spans="1:2">
      <c r="A3789" t="s">
        <v>4690</v>
      </c>
      <c r="B3789" t="s">
        <v>2022</v>
      </c>
    </row>
    <row r="3790" spans="1:2">
      <c r="A3790" t="s">
        <v>13276</v>
      </c>
      <c r="B3790" t="s">
        <v>13277</v>
      </c>
    </row>
    <row r="3791" spans="1:2">
      <c r="A3791" t="s">
        <v>13238</v>
      </c>
      <c r="B3791" t="s">
        <v>13239</v>
      </c>
    </row>
    <row r="3792" spans="1:2">
      <c r="A3792" t="s">
        <v>6771</v>
      </c>
      <c r="B3792" t="s">
        <v>6772</v>
      </c>
    </row>
    <row r="3793" spans="1:2">
      <c r="A3793" t="s">
        <v>6771</v>
      </c>
      <c r="B3793" t="s">
        <v>6773</v>
      </c>
    </row>
    <row r="3794" spans="1:2">
      <c r="A3794" t="s">
        <v>10903</v>
      </c>
      <c r="B3794" t="s">
        <v>10904</v>
      </c>
    </row>
    <row r="3795" spans="1:2">
      <c r="A3795" t="s">
        <v>8975</v>
      </c>
      <c r="B3795" t="s">
        <v>8976</v>
      </c>
    </row>
    <row r="3796" spans="1:2">
      <c r="A3796" t="s">
        <v>11887</v>
      </c>
      <c r="B3796" t="s">
        <v>11888</v>
      </c>
    </row>
    <row r="3797" spans="1:2">
      <c r="A3797" t="s">
        <v>12414</v>
      </c>
      <c r="B3797" t="s">
        <v>12415</v>
      </c>
    </row>
    <row r="3798" spans="1:2">
      <c r="A3798" t="s">
        <v>12414</v>
      </c>
      <c r="B3798" t="s">
        <v>12415</v>
      </c>
    </row>
    <row r="3799" spans="1:2">
      <c r="A3799" t="s">
        <v>12619</v>
      </c>
      <c r="B3799" t="s">
        <v>12620</v>
      </c>
    </row>
    <row r="3800" spans="1:2">
      <c r="A3800" t="s">
        <v>11078</v>
      </c>
      <c r="B3800" t="s">
        <v>11079</v>
      </c>
    </row>
    <row r="3801" spans="1:2">
      <c r="A3801" t="s">
        <v>11078</v>
      </c>
      <c r="B3801" t="s">
        <v>11080</v>
      </c>
    </row>
    <row r="3802" spans="1:2">
      <c r="A3802" t="s">
        <v>12698</v>
      </c>
      <c r="B3802" t="s">
        <v>12699</v>
      </c>
    </row>
    <row r="3803" spans="1:2">
      <c r="A3803" t="s">
        <v>9663</v>
      </c>
      <c r="B3803" t="s">
        <v>9664</v>
      </c>
    </row>
    <row r="3804" spans="1:2">
      <c r="A3804" t="s">
        <v>9663</v>
      </c>
      <c r="B3804" t="s">
        <v>9664</v>
      </c>
    </row>
    <row r="3805" spans="1:2">
      <c r="A3805" t="s">
        <v>9703</v>
      </c>
      <c r="B3805" t="s">
        <v>9704</v>
      </c>
    </row>
    <row r="3806" spans="1:2">
      <c r="A3806" t="s">
        <v>9703</v>
      </c>
      <c r="B3806" t="s">
        <v>9704</v>
      </c>
    </row>
    <row r="3807" spans="1:2">
      <c r="A3807" t="s">
        <v>6782</v>
      </c>
      <c r="B3807" t="s">
        <v>6783</v>
      </c>
    </row>
    <row r="3808" spans="1:2">
      <c r="A3808" t="s">
        <v>3787</v>
      </c>
      <c r="B3808" t="s">
        <v>3788</v>
      </c>
    </row>
    <row r="3809" spans="1:2">
      <c r="A3809" t="s">
        <v>6764</v>
      </c>
      <c r="B3809" t="s">
        <v>6765</v>
      </c>
    </row>
    <row r="3810" spans="1:2">
      <c r="A3810" t="s">
        <v>6769</v>
      </c>
      <c r="B3810" t="s">
        <v>6770</v>
      </c>
    </row>
    <row r="3811" spans="1:2">
      <c r="A3811" t="s">
        <v>6839</v>
      </c>
      <c r="B3811" t="s">
        <v>6840</v>
      </c>
    </row>
    <row r="3812" spans="1:2">
      <c r="A3812" t="s">
        <v>14146</v>
      </c>
      <c r="B3812" t="s">
        <v>14270</v>
      </c>
    </row>
    <row r="3813" spans="1:2">
      <c r="A3813" t="s">
        <v>12157</v>
      </c>
      <c r="B3813" t="s">
        <v>12158</v>
      </c>
    </row>
    <row r="3814" spans="1:2">
      <c r="A3814" t="s">
        <v>12205</v>
      </c>
      <c r="B3814" t="s">
        <v>12206</v>
      </c>
    </row>
    <row r="3815" spans="1:2">
      <c r="A3815" t="s">
        <v>12262</v>
      </c>
      <c r="B3815" t="s">
        <v>12263</v>
      </c>
    </row>
    <row r="3816" spans="1:2">
      <c r="A3816" t="s">
        <v>9631</v>
      </c>
      <c r="B3816" t="s">
        <v>9632</v>
      </c>
    </row>
    <row r="3817" spans="1:2">
      <c r="A3817" t="s">
        <v>9990</v>
      </c>
      <c r="B3817" t="s">
        <v>9991</v>
      </c>
    </row>
    <row r="3818" spans="1:2">
      <c r="A3818" t="s">
        <v>9992</v>
      </c>
      <c r="B3818" t="s">
        <v>9993</v>
      </c>
    </row>
    <row r="3819" spans="1:2">
      <c r="A3819" t="s">
        <v>13443</v>
      </c>
      <c r="B3819" t="s">
        <v>13447</v>
      </c>
    </row>
    <row r="3820" spans="1:2">
      <c r="A3820" t="s">
        <v>13492</v>
      </c>
      <c r="B3820" t="s">
        <v>13493</v>
      </c>
    </row>
    <row r="3821" spans="1:2">
      <c r="A3821" t="s">
        <v>3946</v>
      </c>
      <c r="B3821" t="s">
        <v>3947</v>
      </c>
    </row>
    <row r="3822" spans="1:2">
      <c r="A3822" t="s">
        <v>4652</v>
      </c>
      <c r="B3822" t="s">
        <v>3947</v>
      </c>
    </row>
    <row r="3823" spans="1:2">
      <c r="A3823" t="s">
        <v>5762</v>
      </c>
      <c r="B3823" t="s">
        <v>3947</v>
      </c>
    </row>
    <row r="3824" spans="1:2">
      <c r="A3824" t="s">
        <v>6782</v>
      </c>
      <c r="B3824" t="s">
        <v>3947</v>
      </c>
    </row>
    <row r="3825" spans="1:2">
      <c r="A3825" t="s">
        <v>11216</v>
      </c>
      <c r="B3825" t="s">
        <v>3947</v>
      </c>
    </row>
    <row r="3826" spans="1:2">
      <c r="A3826" t="s">
        <v>6764</v>
      </c>
      <c r="B3826" t="s">
        <v>6766</v>
      </c>
    </row>
    <row r="3827" spans="1:2">
      <c r="A3827" t="s">
        <v>5117</v>
      </c>
      <c r="B3827" t="s">
        <v>5118</v>
      </c>
    </row>
    <row r="3828" spans="1:2">
      <c r="A3828" t="s">
        <v>4456</v>
      </c>
      <c r="B3828" t="s">
        <v>4457</v>
      </c>
    </row>
    <row r="3829" spans="1:2">
      <c r="A3829" t="s">
        <v>10039</v>
      </c>
      <c r="B3829" t="s">
        <v>10040</v>
      </c>
    </row>
    <row r="3830" spans="1:2">
      <c r="A3830" t="s">
        <v>10039</v>
      </c>
      <c r="B3830" t="s">
        <v>10040</v>
      </c>
    </row>
    <row r="3831" spans="1:2">
      <c r="A3831" t="s">
        <v>4643</v>
      </c>
      <c r="B3831" t="s">
        <v>4644</v>
      </c>
    </row>
    <row r="3832" spans="1:2">
      <c r="A3832" t="s">
        <v>6769</v>
      </c>
      <c r="B3832" t="s">
        <v>4644</v>
      </c>
    </row>
    <row r="3833" spans="1:2">
      <c r="A3833" t="s">
        <v>5067</v>
      </c>
      <c r="B3833" t="s">
        <v>5068</v>
      </c>
    </row>
    <row r="3834" spans="1:2">
      <c r="A3834" t="s">
        <v>10036</v>
      </c>
      <c r="B3834" t="s">
        <v>10037</v>
      </c>
    </row>
    <row r="3835" spans="1:2">
      <c r="A3835" t="s">
        <v>10036</v>
      </c>
      <c r="B3835" t="s">
        <v>10037</v>
      </c>
    </row>
    <row r="3836" spans="1:2">
      <c r="A3836" t="s">
        <v>14082</v>
      </c>
      <c r="B3836" t="s">
        <v>14169</v>
      </c>
    </row>
    <row r="3837" spans="1:2">
      <c r="A3837" t="s">
        <v>7231</v>
      </c>
      <c r="B3837" t="s">
        <v>7232</v>
      </c>
    </row>
    <row r="3838" spans="1:2">
      <c r="A3838" t="s">
        <v>7229</v>
      </c>
      <c r="B3838" t="s">
        <v>7230</v>
      </c>
    </row>
    <row r="3839" spans="1:2">
      <c r="A3839" t="s">
        <v>6110</v>
      </c>
      <c r="B3839" t="s">
        <v>6111</v>
      </c>
    </row>
    <row r="3840" spans="1:2">
      <c r="A3840" t="s">
        <v>14135</v>
      </c>
      <c r="B3840" t="s">
        <v>14207</v>
      </c>
    </row>
    <row r="3841" spans="1:2">
      <c r="A3841" t="s">
        <v>5635</v>
      </c>
      <c r="B3841" t="s">
        <v>5637</v>
      </c>
    </row>
    <row r="3842" spans="1:2">
      <c r="A3842" t="s">
        <v>5647</v>
      </c>
      <c r="B3842" t="s">
        <v>5648</v>
      </c>
    </row>
    <row r="3843" spans="1:2">
      <c r="A3843" t="s">
        <v>5644</v>
      </c>
      <c r="B3843" t="s">
        <v>5645</v>
      </c>
    </row>
    <row r="3844" spans="1:2">
      <c r="A3844" t="s">
        <v>11418</v>
      </c>
      <c r="B3844" t="s">
        <v>11419</v>
      </c>
    </row>
    <row r="3845" spans="1:2">
      <c r="A3845" t="s">
        <v>6645</v>
      </c>
      <c r="B3845" t="s">
        <v>6646</v>
      </c>
    </row>
    <row r="3846" spans="1:2">
      <c r="A3846" t="s">
        <v>4729</v>
      </c>
      <c r="B3846" t="s">
        <v>4730</v>
      </c>
    </row>
    <row r="3847" spans="1:2">
      <c r="A3847" t="s">
        <v>4652</v>
      </c>
      <c r="B3847" t="s">
        <v>4653</v>
      </c>
    </row>
    <row r="3848" spans="1:2">
      <c r="A3848" t="s">
        <v>9620</v>
      </c>
      <c r="B3848" t="s">
        <v>4653</v>
      </c>
    </row>
    <row r="3849" spans="1:2">
      <c r="A3849" t="s">
        <v>4301</v>
      </c>
      <c r="B3849" t="s">
        <v>4302</v>
      </c>
    </row>
    <row r="3850" spans="1:2">
      <c r="A3850" t="s">
        <v>4257</v>
      </c>
      <c r="B3850" t="s">
        <v>4258</v>
      </c>
    </row>
    <row r="3851" spans="1:2">
      <c r="A3851" t="s">
        <v>5982</v>
      </c>
      <c r="B3851" t="s">
        <v>5983</v>
      </c>
    </row>
    <row r="3852" spans="1:2">
      <c r="A3852" t="s">
        <v>6468</v>
      </c>
      <c r="B3852" t="s">
        <v>6469</v>
      </c>
    </row>
    <row r="3853" spans="1:2">
      <c r="A3853" t="s">
        <v>13059</v>
      </c>
      <c r="B3853" t="s">
        <v>2035</v>
      </c>
    </row>
    <row r="3854" spans="1:2">
      <c r="A3854" t="s">
        <v>9597</v>
      </c>
      <c r="B3854" t="s">
        <v>9598</v>
      </c>
    </row>
    <row r="3855" spans="1:2">
      <c r="A3855" t="s">
        <v>8239</v>
      </c>
      <c r="B3855" t="s">
        <v>8242</v>
      </c>
    </row>
    <row r="3856" spans="1:2">
      <c r="A3856" t="s">
        <v>13095</v>
      </c>
      <c r="B3856" t="s">
        <v>1922</v>
      </c>
    </row>
    <row r="3857" spans="1:2">
      <c r="A3857" t="s">
        <v>11363</v>
      </c>
      <c r="B3857" t="s">
        <v>11364</v>
      </c>
    </row>
    <row r="3858" spans="1:2">
      <c r="A3858" t="s">
        <v>4351</v>
      </c>
      <c r="B3858" t="s">
        <v>4352</v>
      </c>
    </row>
    <row r="3859" spans="1:2">
      <c r="A3859" t="s">
        <v>11439</v>
      </c>
      <c r="B3859" t="s">
        <v>4352</v>
      </c>
    </row>
    <row r="3860" spans="1:2">
      <c r="A3860" t="s">
        <v>6108</v>
      </c>
      <c r="B3860" t="s">
        <v>6109</v>
      </c>
    </row>
    <row r="3861" spans="1:2">
      <c r="A3861" t="s">
        <v>4299</v>
      </c>
      <c r="B3861" t="s">
        <v>4300</v>
      </c>
    </row>
    <row r="3862" spans="1:2">
      <c r="A3862" t="s">
        <v>10670</v>
      </c>
      <c r="B3862" t="s">
        <v>10671</v>
      </c>
    </row>
    <row r="3863" spans="1:2">
      <c r="A3863" t="s">
        <v>11381</v>
      </c>
      <c r="B3863" t="s">
        <v>11383</v>
      </c>
    </row>
    <row r="3864" spans="1:2">
      <c r="A3864" t="s">
        <v>5960</v>
      </c>
      <c r="B3864" t="s">
        <v>5961</v>
      </c>
    </row>
    <row r="3865" spans="1:2">
      <c r="A3865" t="s">
        <v>6377</v>
      </c>
      <c r="B3865" t="s">
        <v>6378</v>
      </c>
    </row>
    <row r="3866" spans="1:2">
      <c r="A3866" t="s">
        <v>6379</v>
      </c>
      <c r="B3866" t="s">
        <v>6380</v>
      </c>
    </row>
    <row r="3867" spans="1:2">
      <c r="A3867" t="s">
        <v>6381</v>
      </c>
      <c r="B3867" t="s">
        <v>6382</v>
      </c>
    </row>
    <row r="3868" spans="1:2">
      <c r="A3868" t="s">
        <v>4345</v>
      </c>
      <c r="B3868" t="s">
        <v>4346</v>
      </c>
    </row>
    <row r="3869" spans="1:2">
      <c r="A3869" t="s">
        <v>11438</v>
      </c>
      <c r="B3869" t="s">
        <v>4346</v>
      </c>
    </row>
    <row r="3870" spans="1:2">
      <c r="A3870" t="s">
        <v>8227</v>
      </c>
      <c r="B3870" t="s">
        <v>8230</v>
      </c>
    </row>
    <row r="3871" spans="1:2">
      <c r="A3871" t="s">
        <v>6178</v>
      </c>
      <c r="B3871" t="s">
        <v>6179</v>
      </c>
    </row>
    <row r="3872" spans="1:2">
      <c r="A3872" t="s">
        <v>6337</v>
      </c>
      <c r="B3872" t="s">
        <v>6338</v>
      </c>
    </row>
    <row r="3873" spans="1:2">
      <c r="A3873" t="s">
        <v>5690</v>
      </c>
      <c r="B3873" t="s">
        <v>5691</v>
      </c>
    </row>
    <row r="3874" spans="1:2">
      <c r="A3874" t="s">
        <v>6450</v>
      </c>
      <c r="B3874" t="s">
        <v>5691</v>
      </c>
    </row>
    <row r="3875" spans="1:2">
      <c r="A3875" t="s">
        <v>10320</v>
      </c>
      <c r="B3875" t="s">
        <v>5691</v>
      </c>
    </row>
    <row r="3876" spans="1:2">
      <c r="A3876" t="s">
        <v>11216</v>
      </c>
      <c r="B3876" t="s">
        <v>5691</v>
      </c>
    </row>
    <row r="3877" spans="1:2">
      <c r="A3877" t="s">
        <v>11346</v>
      </c>
      <c r="B3877" t="s">
        <v>5691</v>
      </c>
    </row>
    <row r="3878" spans="1:2">
      <c r="A3878" t="s">
        <v>11890</v>
      </c>
      <c r="B3878" t="s">
        <v>5691</v>
      </c>
    </row>
    <row r="3879" spans="1:2">
      <c r="A3879" t="s">
        <v>12898</v>
      </c>
      <c r="B3879" t="s">
        <v>5691</v>
      </c>
    </row>
    <row r="3880" spans="1:2">
      <c r="A3880" t="s">
        <v>13516</v>
      </c>
      <c r="B3880" t="s">
        <v>5691</v>
      </c>
    </row>
    <row r="3881" spans="1:2">
      <c r="A3881" t="s">
        <v>11998</v>
      </c>
      <c r="B3881" t="s">
        <v>11999</v>
      </c>
    </row>
    <row r="3882" spans="1:2">
      <c r="A3882" t="s">
        <v>13443</v>
      </c>
      <c r="B3882" t="s">
        <v>13449</v>
      </c>
    </row>
    <row r="3883" spans="1:2">
      <c r="A3883" t="s">
        <v>6072</v>
      </c>
      <c r="B3883" t="s">
        <v>6073</v>
      </c>
    </row>
    <row r="3884" spans="1:2">
      <c r="A3884" t="s">
        <v>13035</v>
      </c>
      <c r="B3884" t="s">
        <v>14275</v>
      </c>
    </row>
    <row r="3885" spans="1:2">
      <c r="A3885" t="s">
        <v>10388</v>
      </c>
      <c r="B3885" t="s">
        <v>10389</v>
      </c>
    </row>
    <row r="3886" spans="1:2">
      <c r="A3886" t="s">
        <v>8187</v>
      </c>
      <c r="B3886" t="s">
        <v>8190</v>
      </c>
    </row>
    <row r="3887" spans="1:2">
      <c r="A3887" t="s">
        <v>9654</v>
      </c>
      <c r="B3887" t="s">
        <v>9656</v>
      </c>
    </row>
    <row r="3888" spans="1:2">
      <c r="A3888" t="s">
        <v>10383</v>
      </c>
      <c r="B3888" t="s">
        <v>10384</v>
      </c>
    </row>
    <row r="3889" spans="1:2">
      <c r="A3889" t="s">
        <v>3582</v>
      </c>
      <c r="B3889" t="s">
        <v>3583</v>
      </c>
    </row>
    <row r="3890" spans="1:2">
      <c r="A3890" t="s">
        <v>10140</v>
      </c>
      <c r="B3890" t="s">
        <v>10141</v>
      </c>
    </row>
    <row r="3891" spans="1:2">
      <c r="A3891" t="s">
        <v>6302</v>
      </c>
      <c r="B3891" t="s">
        <v>6303</v>
      </c>
    </row>
    <row r="3892" spans="1:2">
      <c r="A3892" t="s">
        <v>4643</v>
      </c>
      <c r="B3892" t="s">
        <v>4645</v>
      </c>
    </row>
    <row r="3893" spans="1:2">
      <c r="A3893" t="s">
        <v>13492</v>
      </c>
      <c r="B3893" t="s">
        <v>4645</v>
      </c>
    </row>
    <row r="3894" spans="1:2">
      <c r="A3894" t="s">
        <v>4430</v>
      </c>
      <c r="B3894" t="s">
        <v>4432</v>
      </c>
    </row>
    <row r="3895" spans="1:2">
      <c r="A3895" t="s">
        <v>13513</v>
      </c>
      <c r="B3895" t="s">
        <v>13514</v>
      </c>
    </row>
    <row r="3896" spans="1:2">
      <c r="A3896" t="s">
        <v>6589</v>
      </c>
      <c r="B3896" t="s">
        <v>6590</v>
      </c>
    </row>
    <row r="3897" spans="1:2">
      <c r="A3897" t="s">
        <v>6232</v>
      </c>
      <c r="B3897" t="s">
        <v>6233</v>
      </c>
    </row>
    <row r="3898" spans="1:2">
      <c r="A3898" t="s">
        <v>6339</v>
      </c>
      <c r="B3898" t="s">
        <v>6340</v>
      </c>
    </row>
    <row r="3899" spans="1:2">
      <c r="A3899" t="s">
        <v>8833</v>
      </c>
      <c r="B3899" t="s">
        <v>8834</v>
      </c>
    </row>
    <row r="3900" spans="1:2">
      <c r="A3900" t="s">
        <v>9392</v>
      </c>
      <c r="B3900" t="s">
        <v>9393</v>
      </c>
    </row>
    <row r="3901" spans="1:2">
      <c r="A3901" t="s">
        <v>9389</v>
      </c>
      <c r="B3901" t="s">
        <v>9390</v>
      </c>
    </row>
    <row r="3902" spans="1:2">
      <c r="A3902" t="s">
        <v>9395</v>
      </c>
      <c r="B3902" t="s">
        <v>9396</v>
      </c>
    </row>
    <row r="3903" spans="1:2">
      <c r="A3903" t="s">
        <v>4035</v>
      </c>
      <c r="B3903" t="s">
        <v>4036</v>
      </c>
    </row>
    <row r="3904" spans="1:2">
      <c r="A3904" t="s">
        <v>4420</v>
      </c>
      <c r="B3904" t="s">
        <v>4421</v>
      </c>
    </row>
    <row r="3905" spans="1:2">
      <c r="A3905" t="s">
        <v>14136</v>
      </c>
      <c r="B3905" t="s">
        <v>14208</v>
      </c>
    </row>
    <row r="3906" spans="1:2">
      <c r="A3906" t="s">
        <v>5920</v>
      </c>
      <c r="B3906" t="s">
        <v>14216</v>
      </c>
    </row>
    <row r="3907" spans="1:2">
      <c r="A3907" t="s">
        <v>4444</v>
      </c>
      <c r="B3907" t="s">
        <v>4446</v>
      </c>
    </row>
    <row r="3908" spans="1:2">
      <c r="A3908" t="s">
        <v>11509</v>
      </c>
      <c r="B3908" t="s">
        <v>11510</v>
      </c>
    </row>
    <row r="3909" spans="1:2">
      <c r="A3909" t="s">
        <v>4444</v>
      </c>
      <c r="B3909" t="s">
        <v>4445</v>
      </c>
    </row>
    <row r="3910" spans="1:2">
      <c r="A3910" t="s">
        <v>9207</v>
      </c>
      <c r="B3910" t="s">
        <v>9208</v>
      </c>
    </row>
    <row r="3911" spans="1:2">
      <c r="A3911" t="s">
        <v>7443</v>
      </c>
      <c r="B3911" t="s">
        <v>7444</v>
      </c>
    </row>
    <row r="3912" spans="1:2">
      <c r="A3912" t="s">
        <v>11075</v>
      </c>
      <c r="B3912" t="s">
        <v>11076</v>
      </c>
    </row>
    <row r="3913" spans="1:2">
      <c r="A3913" t="s">
        <v>11075</v>
      </c>
      <c r="B3913" t="s">
        <v>11077</v>
      </c>
    </row>
    <row r="3914" spans="1:2">
      <c r="A3914" t="s">
        <v>11681</v>
      </c>
      <c r="B3914" t="s">
        <v>11682</v>
      </c>
    </row>
    <row r="3915" spans="1:2">
      <c r="A3915" t="s">
        <v>9149</v>
      </c>
      <c r="B3915" t="s">
        <v>9150</v>
      </c>
    </row>
    <row r="3916" spans="1:2">
      <c r="A3916" t="s">
        <v>11152</v>
      </c>
      <c r="B3916" t="s">
        <v>11154</v>
      </c>
    </row>
    <row r="3917" spans="1:2">
      <c r="A3917" t="s">
        <v>11152</v>
      </c>
      <c r="B3917" t="s">
        <v>11153</v>
      </c>
    </row>
    <row r="3918" spans="1:2">
      <c r="A3918" t="s">
        <v>4895</v>
      </c>
      <c r="B3918" t="s">
        <v>4896</v>
      </c>
    </row>
    <row r="3919" spans="1:2">
      <c r="A3919" t="s">
        <v>9692</v>
      </c>
      <c r="B3919" t="s">
        <v>9693</v>
      </c>
    </row>
    <row r="3920" spans="1:2">
      <c r="A3920" t="s">
        <v>9692</v>
      </c>
      <c r="B3920" t="s">
        <v>9693</v>
      </c>
    </row>
    <row r="3921" spans="1:2">
      <c r="A3921" t="s">
        <v>9714</v>
      </c>
      <c r="B3921" t="s">
        <v>9715</v>
      </c>
    </row>
    <row r="3922" spans="1:2">
      <c r="A3922" t="s">
        <v>9714</v>
      </c>
      <c r="B3922" t="s">
        <v>9715</v>
      </c>
    </row>
    <row r="3923" spans="1:2">
      <c r="A3923" t="s">
        <v>9707</v>
      </c>
      <c r="B3923" t="s">
        <v>9708</v>
      </c>
    </row>
    <row r="3924" spans="1:2">
      <c r="A3924" t="s">
        <v>9707</v>
      </c>
      <c r="B3924" t="s">
        <v>9708</v>
      </c>
    </row>
    <row r="3925" spans="1:2">
      <c r="A3925" t="s">
        <v>12978</v>
      </c>
      <c r="B3925" t="s">
        <v>12977</v>
      </c>
    </row>
    <row r="3926" spans="1:2">
      <c r="A3926" t="s">
        <v>13466</v>
      </c>
      <c r="B3926" t="s">
        <v>13470</v>
      </c>
    </row>
    <row r="3927" spans="1:2">
      <c r="A3927" t="s">
        <v>13466</v>
      </c>
      <c r="B3927" t="s">
        <v>13469</v>
      </c>
    </row>
    <row r="3928" spans="1:2">
      <c r="A3928" t="s">
        <v>12982</v>
      </c>
      <c r="B3928" t="s">
        <v>12983</v>
      </c>
    </row>
    <row r="3929" spans="1:2">
      <c r="A3929" t="s">
        <v>10359</v>
      </c>
      <c r="B3929" t="s">
        <v>10361</v>
      </c>
    </row>
    <row r="3930" spans="1:2">
      <c r="A3930" t="s">
        <v>13199</v>
      </c>
      <c r="B3930" t="s">
        <v>13200</v>
      </c>
    </row>
    <row r="3931" spans="1:2">
      <c r="A3931" t="s">
        <v>9956</v>
      </c>
      <c r="B3931" t="s">
        <v>9957</v>
      </c>
    </row>
    <row r="3932" spans="1:2">
      <c r="A3932" t="s">
        <v>10471</v>
      </c>
      <c r="B3932" t="s">
        <v>10473</v>
      </c>
    </row>
    <row r="3933" spans="1:2">
      <c r="A3933" t="s">
        <v>9763</v>
      </c>
      <c r="B3933" t="s">
        <v>9764</v>
      </c>
    </row>
    <row r="3934" spans="1:2">
      <c r="A3934" t="s">
        <v>11969</v>
      </c>
      <c r="B3934" t="s">
        <v>11970</v>
      </c>
    </row>
    <row r="3935" spans="1:2">
      <c r="A3935" t="s">
        <v>12617</v>
      </c>
      <c r="B3935" t="s">
        <v>12618</v>
      </c>
    </row>
    <row r="3936" spans="1:2">
      <c r="A3936" t="s">
        <v>12614</v>
      </c>
      <c r="B3936" t="s">
        <v>12615</v>
      </c>
    </row>
    <row r="3937" spans="1:2">
      <c r="A3937" t="s">
        <v>12623</v>
      </c>
      <c r="B3937" t="s">
        <v>12624</v>
      </c>
    </row>
    <row r="3938" spans="1:2">
      <c r="A3938" t="s">
        <v>4433</v>
      </c>
      <c r="B3938" t="s">
        <v>4434</v>
      </c>
    </row>
    <row r="3939" spans="1:2">
      <c r="A3939" t="s">
        <v>4433</v>
      </c>
      <c r="B3939" t="s">
        <v>4434</v>
      </c>
    </row>
    <row r="3940" spans="1:2">
      <c r="A3940" t="s">
        <v>7320</v>
      </c>
      <c r="B3940" t="s">
        <v>7321</v>
      </c>
    </row>
    <row r="3941" spans="1:2">
      <c r="A3941" t="s">
        <v>3408</v>
      </c>
      <c r="B3941" t="s">
        <v>3409</v>
      </c>
    </row>
    <row r="3942" spans="1:2">
      <c r="A3942" t="s">
        <v>3408</v>
      </c>
      <c r="B3942" t="s">
        <v>3409</v>
      </c>
    </row>
    <row r="3943" spans="1:2">
      <c r="A3943" t="s">
        <v>6924</v>
      </c>
      <c r="B3943" t="s">
        <v>6925</v>
      </c>
    </row>
    <row r="3944" spans="1:2">
      <c r="A3944" t="s">
        <v>6928</v>
      </c>
      <c r="B3944" t="s">
        <v>6929</v>
      </c>
    </row>
    <row r="3945" spans="1:2">
      <c r="A3945" t="s">
        <v>6926</v>
      </c>
      <c r="B3945" t="s">
        <v>6927</v>
      </c>
    </row>
    <row r="3946" spans="1:2">
      <c r="A3946" t="s">
        <v>8243</v>
      </c>
      <c r="B3946" t="s">
        <v>8244</v>
      </c>
    </row>
    <row r="3947" spans="1:2">
      <c r="A3947" t="s">
        <v>8243</v>
      </c>
      <c r="B3947" t="s">
        <v>8245</v>
      </c>
    </row>
    <row r="3948" spans="1:2">
      <c r="A3948" t="s">
        <v>9389</v>
      </c>
      <c r="B3948" t="s">
        <v>9391</v>
      </c>
    </row>
    <row r="3949" spans="1:2">
      <c r="A3949" t="s">
        <v>9395</v>
      </c>
      <c r="B3949" t="s">
        <v>9397</v>
      </c>
    </row>
    <row r="3950" spans="1:2">
      <c r="A3950" t="s">
        <v>9392</v>
      </c>
      <c r="B3950" t="s">
        <v>9394</v>
      </c>
    </row>
    <row r="3951" spans="1:2">
      <c r="A3951" t="s">
        <v>8243</v>
      </c>
      <c r="B3951" t="s">
        <v>8246</v>
      </c>
    </row>
    <row r="3952" spans="1:2">
      <c r="A3952" t="s">
        <v>10471</v>
      </c>
      <c r="B3952" t="s">
        <v>10472</v>
      </c>
    </row>
    <row r="3953" spans="1:2">
      <c r="A3953" t="s">
        <v>10359</v>
      </c>
      <c r="B3953" t="s">
        <v>10360</v>
      </c>
    </row>
    <row r="3954" spans="1:2">
      <c r="A3954" t="s">
        <v>13492</v>
      </c>
      <c r="B3954" t="s">
        <v>13497</v>
      </c>
    </row>
    <row r="3955" spans="1:2">
      <c r="A3955" t="s">
        <v>12921</v>
      </c>
      <c r="B3955" t="s">
        <v>12924</v>
      </c>
    </row>
    <row r="3956" spans="1:2">
      <c r="A3956" t="s">
        <v>13443</v>
      </c>
      <c r="B3956" t="s">
        <v>13451</v>
      </c>
    </row>
    <row r="3957" spans="1:2">
      <c r="A3957" t="s">
        <v>13492</v>
      </c>
      <c r="B3957" t="s">
        <v>13494</v>
      </c>
    </row>
    <row r="3958" spans="1:2">
      <c r="A3958" t="s">
        <v>7710</v>
      </c>
      <c r="B3958" t="s">
        <v>7711</v>
      </c>
    </row>
    <row r="3959" spans="1:2">
      <c r="A3959" t="s">
        <v>7712</v>
      </c>
      <c r="B3959" t="s">
        <v>7713</v>
      </c>
    </row>
    <row r="3960" spans="1:2">
      <c r="A3960" t="s">
        <v>5954</v>
      </c>
      <c r="B3960" t="s">
        <v>5955</v>
      </c>
    </row>
    <row r="3961" spans="1:2">
      <c r="A3961" t="s">
        <v>7714</v>
      </c>
      <c r="B3961" t="s">
        <v>7715</v>
      </c>
    </row>
    <row r="3962" spans="1:2">
      <c r="A3962" t="s">
        <v>6817</v>
      </c>
      <c r="B3962" t="s">
        <v>6818</v>
      </c>
    </row>
    <row r="3963" spans="1:2">
      <c r="A3963" t="s">
        <v>5638</v>
      </c>
      <c r="B3963" t="s">
        <v>5639</v>
      </c>
    </row>
    <row r="3964" spans="1:2">
      <c r="A3964" t="s">
        <v>4984</v>
      </c>
      <c r="B3964" t="s">
        <v>4985</v>
      </c>
    </row>
    <row r="3965" spans="1:2">
      <c r="A3965" t="s">
        <v>6531</v>
      </c>
      <c r="B3965" t="s">
        <v>6532</v>
      </c>
    </row>
    <row r="3966" spans="1:2">
      <c r="A3966" t="s">
        <v>6543</v>
      </c>
      <c r="B3966" t="s">
        <v>6532</v>
      </c>
    </row>
    <row r="3967" spans="1:2">
      <c r="A3967" t="s">
        <v>11277</v>
      </c>
      <c r="B3967" t="s">
        <v>11278</v>
      </c>
    </row>
    <row r="3968" spans="1:2">
      <c r="A3968" t="s">
        <v>10145</v>
      </c>
      <c r="B3968" t="s">
        <v>10146</v>
      </c>
    </row>
    <row r="3969" spans="1:2">
      <c r="A3969" t="s">
        <v>9769</v>
      </c>
      <c r="B3969" t="s">
        <v>9770</v>
      </c>
    </row>
    <row r="3970" spans="1:2">
      <c r="A3970" t="s">
        <v>3559</v>
      </c>
      <c r="B3970" t="s">
        <v>3560</v>
      </c>
    </row>
    <row r="3971" spans="1:2">
      <c r="A3971" t="s">
        <v>5097</v>
      </c>
      <c r="B3971" t="s">
        <v>5098</v>
      </c>
    </row>
    <row r="3972" spans="1:2">
      <c r="A3972" t="s">
        <v>4548</v>
      </c>
      <c r="B3972" t="s">
        <v>4549</v>
      </c>
    </row>
    <row r="3973" spans="1:2">
      <c r="A3973" t="s">
        <v>14137</v>
      </c>
      <c r="B3973" t="s">
        <v>14209</v>
      </c>
    </row>
    <row r="3974" spans="1:2">
      <c r="A3974" t="s">
        <v>8999</v>
      </c>
      <c r="B3974" t="s">
        <v>9000</v>
      </c>
    </row>
    <row r="3975" spans="1:2">
      <c r="A3975" t="s">
        <v>6716</v>
      </c>
      <c r="B3975" t="s">
        <v>6717</v>
      </c>
    </row>
    <row r="3976" spans="1:2">
      <c r="A3976" t="s">
        <v>12747</v>
      </c>
      <c r="B3976" t="s">
        <v>12748</v>
      </c>
    </row>
    <row r="3977" spans="1:2">
      <c r="A3977" t="s">
        <v>7079</v>
      </c>
      <c r="B3977" t="s">
        <v>7080</v>
      </c>
    </row>
    <row r="3978" spans="1:2">
      <c r="A3978" t="s">
        <v>11457</v>
      </c>
      <c r="B3978" t="s">
        <v>11458</v>
      </c>
    </row>
    <row r="3979" spans="1:2">
      <c r="A3979" t="s">
        <v>12325</v>
      </c>
      <c r="B3979" t="s">
        <v>12327</v>
      </c>
    </row>
    <row r="3980" spans="1:2">
      <c r="A3980" t="s">
        <v>12325</v>
      </c>
      <c r="B3980" t="s">
        <v>12326</v>
      </c>
    </row>
    <row r="3981" spans="1:2">
      <c r="A3981" t="s">
        <v>7026</v>
      </c>
      <c r="B3981" t="s">
        <v>7028</v>
      </c>
    </row>
    <row r="3982" spans="1:2">
      <c r="A3982" t="s">
        <v>7310</v>
      </c>
      <c r="B3982" t="s">
        <v>7311</v>
      </c>
    </row>
    <row r="3983" spans="1:2">
      <c r="A3983" t="s">
        <v>5940</v>
      </c>
      <c r="B3983" t="s">
        <v>5941</v>
      </c>
    </row>
    <row r="3984" spans="1:2">
      <c r="A3984" t="s">
        <v>5942</v>
      </c>
      <c r="B3984" t="s">
        <v>5943</v>
      </c>
    </row>
    <row r="3985" spans="1:2">
      <c r="A3985" t="s">
        <v>5944</v>
      </c>
      <c r="B3985" t="s">
        <v>5945</v>
      </c>
    </row>
    <row r="3986" spans="1:2">
      <c r="A3986" t="s">
        <v>8611</v>
      </c>
      <c r="B3986" t="s">
        <v>8612</v>
      </c>
    </row>
    <row r="3987" spans="1:2">
      <c r="A3987" t="s">
        <v>9883</v>
      </c>
      <c r="B3987" t="s">
        <v>9884</v>
      </c>
    </row>
    <row r="3988" spans="1:2">
      <c r="A3988" t="s">
        <v>3628</v>
      </c>
      <c r="B3988" t="s">
        <v>3629</v>
      </c>
    </row>
    <row r="3989" spans="1:2">
      <c r="A3989" t="s">
        <v>9839</v>
      </c>
      <c r="B3989" t="s">
        <v>9840</v>
      </c>
    </row>
    <row r="3990" spans="1:2">
      <c r="A3990" t="s">
        <v>13049</v>
      </c>
      <c r="B3990" t="s">
        <v>1908</v>
      </c>
    </row>
    <row r="3991" spans="1:2">
      <c r="A3991" t="s">
        <v>9169</v>
      </c>
      <c r="B3991" t="s">
        <v>9170</v>
      </c>
    </row>
    <row r="3992" spans="1:2">
      <c r="A3992" t="s">
        <v>6647</v>
      </c>
      <c r="B3992" t="s">
        <v>6648</v>
      </c>
    </row>
    <row r="3993" spans="1:2">
      <c r="A3993" t="s">
        <v>5926</v>
      </c>
      <c r="B3993" t="s">
        <v>5927</v>
      </c>
    </row>
    <row r="3994" spans="1:2">
      <c r="A3994" t="s">
        <v>7583</v>
      </c>
      <c r="B3994" t="s">
        <v>7584</v>
      </c>
    </row>
    <row r="3995" spans="1:2">
      <c r="A3995" t="s">
        <v>7583</v>
      </c>
      <c r="B3995" t="s">
        <v>7585</v>
      </c>
    </row>
    <row r="3996" spans="1:2">
      <c r="A3996" t="s">
        <v>7607</v>
      </c>
      <c r="B3996" t="s">
        <v>7608</v>
      </c>
    </row>
    <row r="3997" spans="1:2">
      <c r="A3997" t="s">
        <v>7642</v>
      </c>
      <c r="B3997" t="s">
        <v>7643</v>
      </c>
    </row>
    <row r="3998" spans="1:2">
      <c r="A3998" t="s">
        <v>13113</v>
      </c>
      <c r="B3998" t="s">
        <v>13114</v>
      </c>
    </row>
    <row r="3999" spans="1:2">
      <c r="A3999" t="s">
        <v>8589</v>
      </c>
      <c r="B3999" t="s">
        <v>8590</v>
      </c>
    </row>
    <row r="4000" spans="1:2">
      <c r="A4000" t="s">
        <v>6704</v>
      </c>
      <c r="B4000" t="s">
        <v>6705</v>
      </c>
    </row>
    <row r="4001" spans="1:2">
      <c r="A4001" t="s">
        <v>7314</v>
      </c>
      <c r="B4001" t="s">
        <v>7315</v>
      </c>
    </row>
    <row r="4002" spans="1:2">
      <c r="A4002" t="s">
        <v>6343</v>
      </c>
      <c r="B4002" t="s">
        <v>6344</v>
      </c>
    </row>
    <row r="4003" spans="1:2">
      <c r="A4003" t="s">
        <v>4917</v>
      </c>
      <c r="B4003" t="s">
        <v>4918</v>
      </c>
    </row>
    <row r="4004" spans="1:2">
      <c r="A4004" t="s">
        <v>14109</v>
      </c>
      <c r="B4004" t="s">
        <v>4916</v>
      </c>
    </row>
    <row r="4005" spans="1:2">
      <c r="A4005" t="s">
        <v>10844</v>
      </c>
      <c r="B4005" t="s">
        <v>10845</v>
      </c>
    </row>
    <row r="4006" spans="1:2">
      <c r="A4006" t="s">
        <v>9849</v>
      </c>
      <c r="B4006" t="s">
        <v>9850</v>
      </c>
    </row>
    <row r="4007" spans="1:2">
      <c r="A4007" t="s">
        <v>4470</v>
      </c>
      <c r="B4007" t="s">
        <v>4471</v>
      </c>
    </row>
    <row r="4008" spans="1:2">
      <c r="A4008" t="s">
        <v>4470</v>
      </c>
      <c r="B4008" t="s">
        <v>4472</v>
      </c>
    </row>
    <row r="4009" spans="1:2">
      <c r="A4009" t="s">
        <v>9326</v>
      </c>
      <c r="B4009" t="s">
        <v>9327</v>
      </c>
    </row>
    <row r="4010" spans="1:2">
      <c r="A4010" t="s">
        <v>11132</v>
      </c>
      <c r="B4010" t="s">
        <v>11134</v>
      </c>
    </row>
    <row r="4011" spans="1:2">
      <c r="A4011" t="s">
        <v>11132</v>
      </c>
      <c r="B4011" t="s">
        <v>11133</v>
      </c>
    </row>
    <row r="4012" spans="1:2">
      <c r="A4012" t="s">
        <v>9837</v>
      </c>
      <c r="B4012" t="s">
        <v>9838</v>
      </c>
    </row>
    <row r="4013" spans="1:2">
      <c r="A4013" t="s">
        <v>9915</v>
      </c>
      <c r="B4013" t="s">
        <v>9916</v>
      </c>
    </row>
    <row r="4014" spans="1:2">
      <c r="A4014" t="s">
        <v>7981</v>
      </c>
      <c r="B4014" t="s">
        <v>7982</v>
      </c>
    </row>
    <row r="4015" spans="1:2">
      <c r="A4015" t="s">
        <v>4427</v>
      </c>
      <c r="B4015" t="s">
        <v>1872</v>
      </c>
    </row>
    <row r="4016" spans="1:2">
      <c r="A4016" t="s">
        <v>4427</v>
      </c>
      <c r="B4016" t="s">
        <v>1872</v>
      </c>
    </row>
    <row r="4017" spans="1:2">
      <c r="A4017" t="s">
        <v>13501</v>
      </c>
      <c r="B4017" t="s">
        <v>13510</v>
      </c>
    </row>
    <row r="4018" spans="1:2">
      <c r="A4018" t="s">
        <v>3922</v>
      </c>
      <c r="B4018" t="s">
        <v>3923</v>
      </c>
    </row>
    <row r="4019" spans="1:2">
      <c r="A4019" t="s">
        <v>4897</v>
      </c>
      <c r="B4019" t="s">
        <v>4898</v>
      </c>
    </row>
    <row r="4020" spans="1:2">
      <c r="A4020" t="s">
        <v>11525</v>
      </c>
      <c r="B4020" t="s">
        <v>11526</v>
      </c>
    </row>
    <row r="4021" spans="1:2">
      <c r="A4021" t="s">
        <v>10649</v>
      </c>
      <c r="B4021" t="s">
        <v>10650</v>
      </c>
    </row>
    <row r="4022" spans="1:2">
      <c r="A4022" t="s">
        <v>10009</v>
      </c>
      <c r="B4022" t="s">
        <v>10010</v>
      </c>
    </row>
    <row r="4023" spans="1:2">
      <c r="A4023" t="s">
        <v>10009</v>
      </c>
      <c r="B4023" t="s">
        <v>10010</v>
      </c>
    </row>
    <row r="4024" spans="1:2">
      <c r="A4024" t="s">
        <v>5256</v>
      </c>
      <c r="B4024" t="s">
        <v>5257</v>
      </c>
    </row>
    <row r="4025" spans="1:2">
      <c r="A4025" t="s">
        <v>4407</v>
      </c>
      <c r="B4025" t="s">
        <v>4408</v>
      </c>
    </row>
    <row r="4026" spans="1:2">
      <c r="A4026" t="s">
        <v>3330</v>
      </c>
      <c r="B4026" t="s">
        <v>3331</v>
      </c>
    </row>
    <row r="4027" spans="1:2">
      <c r="A4027" t="s">
        <v>12472</v>
      </c>
      <c r="B4027" t="s">
        <v>12473</v>
      </c>
    </row>
    <row r="4028" spans="1:2">
      <c r="A4028" t="s">
        <v>3694</v>
      </c>
      <c r="B4028" t="s">
        <v>3695</v>
      </c>
    </row>
    <row r="4029" spans="1:2">
      <c r="A4029" t="s">
        <v>11416</v>
      </c>
      <c r="B4029" t="s">
        <v>11417</v>
      </c>
    </row>
    <row r="4030" spans="1:2">
      <c r="A4030" t="s">
        <v>13050</v>
      </c>
      <c r="B4030" t="s">
        <v>13051</v>
      </c>
    </row>
    <row r="4031" spans="1:2">
      <c r="A4031" t="s">
        <v>5316</v>
      </c>
      <c r="B4031" t="s">
        <v>5317</v>
      </c>
    </row>
    <row r="4032" spans="1:2">
      <c r="A4032" t="s">
        <v>11081</v>
      </c>
      <c r="B4032" t="s">
        <v>11082</v>
      </c>
    </row>
    <row r="4033" spans="1:2">
      <c r="A4033" t="s">
        <v>11081</v>
      </c>
      <c r="B4033" t="s">
        <v>11083</v>
      </c>
    </row>
    <row r="4034" spans="1:2">
      <c r="A4034" t="s">
        <v>8963</v>
      </c>
      <c r="B4034" t="s">
        <v>8964</v>
      </c>
    </row>
    <row r="4035" spans="1:2">
      <c r="A4035" t="s">
        <v>9344</v>
      </c>
      <c r="B4035" t="s">
        <v>9345</v>
      </c>
    </row>
    <row r="4036" spans="1:2">
      <c r="A4036" t="s">
        <v>7312</v>
      </c>
      <c r="B4036" t="s">
        <v>7313</v>
      </c>
    </row>
    <row r="4037" spans="1:2">
      <c r="A4037" t="s">
        <v>5996</v>
      </c>
      <c r="B4037" t="s">
        <v>5997</v>
      </c>
    </row>
    <row r="4038" spans="1:2">
      <c r="A4038" t="s">
        <v>11084</v>
      </c>
      <c r="B4038" t="s">
        <v>11085</v>
      </c>
    </row>
    <row r="4039" spans="1:2">
      <c r="A4039" t="s">
        <v>11084</v>
      </c>
      <c r="B4039" t="s">
        <v>11086</v>
      </c>
    </row>
    <row r="4040" spans="1:2">
      <c r="A4040" t="s">
        <v>11721</v>
      </c>
      <c r="B4040" t="s">
        <v>11722</v>
      </c>
    </row>
    <row r="4041" spans="1:2">
      <c r="A4041" t="s">
        <v>5874</v>
      </c>
      <c r="B4041" t="s">
        <v>5875</v>
      </c>
    </row>
    <row r="4042" spans="1:2">
      <c r="A4042" t="s">
        <v>5611</v>
      </c>
      <c r="B4042" t="s">
        <v>5612</v>
      </c>
    </row>
    <row r="4043" spans="1:2">
      <c r="A4043" t="s">
        <v>5611</v>
      </c>
      <c r="B4043" t="s">
        <v>5613</v>
      </c>
    </row>
    <row r="4044" spans="1:2">
      <c r="A4044" t="s">
        <v>4177</v>
      </c>
      <c r="B4044" t="s">
        <v>2069</v>
      </c>
    </row>
    <row r="4045" spans="1:2">
      <c r="A4045" t="s">
        <v>7617</v>
      </c>
      <c r="B4045" t="s">
        <v>1864</v>
      </c>
    </row>
    <row r="4046" spans="1:2">
      <c r="A4046" t="s">
        <v>7617</v>
      </c>
      <c r="B4046" t="s">
        <v>7618</v>
      </c>
    </row>
    <row r="4047" spans="1:2">
      <c r="A4047" t="s">
        <v>7742</v>
      </c>
      <c r="B4047" t="s">
        <v>7744</v>
      </c>
    </row>
    <row r="4048" spans="1:2">
      <c r="A4048" t="s">
        <v>7754</v>
      </c>
      <c r="B4048" t="s">
        <v>7744</v>
      </c>
    </row>
    <row r="4049" spans="1:2">
      <c r="A4049" t="s">
        <v>9841</v>
      </c>
      <c r="B4049" t="s">
        <v>9842</v>
      </c>
    </row>
    <row r="4050" spans="1:2">
      <c r="A4050" t="s">
        <v>9851</v>
      </c>
      <c r="B4050" t="s">
        <v>9852</v>
      </c>
    </row>
    <row r="4051" spans="1:2">
      <c r="A4051" t="s">
        <v>7742</v>
      </c>
      <c r="B4051" t="s">
        <v>7745</v>
      </c>
    </row>
    <row r="4052" spans="1:2">
      <c r="A4052" t="s">
        <v>11683</v>
      </c>
      <c r="B4052" t="s">
        <v>11684</v>
      </c>
    </row>
    <row r="4053" spans="1:2">
      <c r="A4053" t="s">
        <v>6728</v>
      </c>
      <c r="B4053" t="s">
        <v>6729</v>
      </c>
    </row>
    <row r="4054" spans="1:2">
      <c r="A4054" t="s">
        <v>10007</v>
      </c>
      <c r="B4054" t="s">
        <v>10008</v>
      </c>
    </row>
    <row r="4055" spans="1:2">
      <c r="A4055" t="s">
        <v>10007</v>
      </c>
      <c r="B4055" t="s">
        <v>10008</v>
      </c>
    </row>
    <row r="4056" spans="1:2">
      <c r="A4056" t="s">
        <v>12480</v>
      </c>
      <c r="B4056" t="s">
        <v>12481</v>
      </c>
    </row>
    <row r="4057" spans="1:2">
      <c r="A4057" t="s">
        <v>7742</v>
      </c>
      <c r="B4057" t="s">
        <v>7743</v>
      </c>
    </row>
    <row r="4058" spans="1:2">
      <c r="A4058" t="s">
        <v>5662</v>
      </c>
      <c r="B4058" t="s">
        <v>5664</v>
      </c>
    </row>
    <row r="4059" spans="1:2">
      <c r="A4059" t="s">
        <v>11408</v>
      </c>
      <c r="B4059" t="s">
        <v>11409</v>
      </c>
    </row>
    <row r="4060" spans="1:2">
      <c r="A4060" t="s">
        <v>10016</v>
      </c>
      <c r="B4060" t="s">
        <v>10017</v>
      </c>
    </row>
    <row r="4061" spans="1:2">
      <c r="A4061" t="s">
        <v>10016</v>
      </c>
      <c r="B4061" t="s">
        <v>10017</v>
      </c>
    </row>
    <row r="4062" spans="1:2">
      <c r="A4062" t="s">
        <v>4894</v>
      </c>
      <c r="B4062" t="s">
        <v>14184</v>
      </c>
    </row>
    <row r="4063" spans="1:2">
      <c r="A4063" t="s">
        <v>9917</v>
      </c>
      <c r="B4063" t="s">
        <v>9918</v>
      </c>
    </row>
    <row r="4064" spans="1:2">
      <c r="A4064" t="s">
        <v>10145</v>
      </c>
      <c r="B4064" t="s">
        <v>10147</v>
      </c>
    </row>
    <row r="4065" spans="1:2">
      <c r="A4065" t="s">
        <v>7813</v>
      </c>
      <c r="B4065" t="s">
        <v>7815</v>
      </c>
    </row>
    <row r="4066" spans="1:2">
      <c r="A4066" t="s">
        <v>7813</v>
      </c>
      <c r="B4066" t="s">
        <v>7814</v>
      </c>
    </row>
    <row r="4067" spans="1:2">
      <c r="A4067" t="s">
        <v>9853</v>
      </c>
      <c r="B4067" t="s">
        <v>9854</v>
      </c>
    </row>
    <row r="4068" spans="1:2">
      <c r="A4068" t="s">
        <v>12923</v>
      </c>
      <c r="B4068" t="s">
        <v>12926</v>
      </c>
    </row>
    <row r="4069" spans="1:2">
      <c r="A4069" t="s">
        <v>12128</v>
      </c>
      <c r="B4069" t="s">
        <v>12130</v>
      </c>
    </row>
    <row r="4070" spans="1:2">
      <c r="A4070" t="s">
        <v>4508</v>
      </c>
      <c r="B4070" t="s">
        <v>4510</v>
      </c>
    </row>
    <row r="4071" spans="1:2">
      <c r="A4071" t="s">
        <v>5310</v>
      </c>
      <c r="B4071" t="s">
        <v>5311</v>
      </c>
    </row>
    <row r="4072" spans="1:2">
      <c r="A4072" t="s">
        <v>8853</v>
      </c>
      <c r="B4072" t="s">
        <v>8854</v>
      </c>
    </row>
    <row r="4073" spans="1:2">
      <c r="A4073" t="s">
        <v>4017</v>
      </c>
      <c r="B4073" t="s">
        <v>4018</v>
      </c>
    </row>
    <row r="4074" spans="1:2">
      <c r="A4074" t="s">
        <v>4021</v>
      </c>
      <c r="B4074" t="s">
        <v>4022</v>
      </c>
    </row>
    <row r="4075" spans="1:2">
      <c r="A4075" t="s">
        <v>8043</v>
      </c>
      <c r="B4075" t="s">
        <v>8044</v>
      </c>
    </row>
    <row r="4076" spans="1:2">
      <c r="A4076" t="s">
        <v>8817</v>
      </c>
      <c r="B4076" t="s">
        <v>8818</v>
      </c>
    </row>
    <row r="4077" spans="1:2">
      <c r="A4077" t="s">
        <v>8813</v>
      </c>
      <c r="B4077" t="s">
        <v>8814</v>
      </c>
    </row>
    <row r="4078" spans="1:2">
      <c r="A4078" t="s">
        <v>4141</v>
      </c>
      <c r="B4078" t="s">
        <v>4142</v>
      </c>
    </row>
    <row r="4079" spans="1:2">
      <c r="A4079" t="s">
        <v>4646</v>
      </c>
      <c r="B4079" t="s">
        <v>4648</v>
      </c>
    </row>
    <row r="4080" spans="1:2">
      <c r="A4080" t="s">
        <v>6767</v>
      </c>
      <c r="B4080" t="s">
        <v>4648</v>
      </c>
    </row>
    <row r="4081" spans="1:2">
      <c r="A4081" t="s">
        <v>11218</v>
      </c>
      <c r="B4081" t="s">
        <v>4648</v>
      </c>
    </row>
    <row r="4082" spans="1:2">
      <c r="A4082" t="s">
        <v>4461</v>
      </c>
      <c r="B4082" t="s">
        <v>4462</v>
      </c>
    </row>
    <row r="4083" spans="1:2">
      <c r="A4083" t="s">
        <v>4505</v>
      </c>
      <c r="B4083" t="s">
        <v>4507</v>
      </c>
    </row>
    <row r="4084" spans="1:2">
      <c r="A4084" t="s">
        <v>8871</v>
      </c>
      <c r="B4084" t="s">
        <v>8872</v>
      </c>
    </row>
    <row r="4085" spans="1:2">
      <c r="A4085" t="s">
        <v>5241</v>
      </c>
      <c r="B4085" t="s">
        <v>5242</v>
      </c>
    </row>
    <row r="4086" spans="1:2">
      <c r="A4086" t="s">
        <v>5479</v>
      </c>
      <c r="B4086" t="s">
        <v>5480</v>
      </c>
    </row>
    <row r="4087" spans="1:2">
      <c r="A4087" t="s">
        <v>9976</v>
      </c>
      <c r="B4087" t="s">
        <v>9977</v>
      </c>
    </row>
    <row r="4088" spans="1:2">
      <c r="A4088" t="s">
        <v>9332</v>
      </c>
      <c r="B4088" t="s">
        <v>9333</v>
      </c>
    </row>
    <row r="4089" spans="1:2">
      <c r="A4089" t="s">
        <v>6180</v>
      </c>
      <c r="B4089" t="s">
        <v>6181</v>
      </c>
    </row>
    <row r="4090" spans="1:2">
      <c r="A4090" t="s">
        <v>12947</v>
      </c>
      <c r="B4090" t="s">
        <v>12948</v>
      </c>
    </row>
    <row r="4091" spans="1:2">
      <c r="A4091" t="s">
        <v>9919</v>
      </c>
      <c r="B4091" t="s">
        <v>9920</v>
      </c>
    </row>
    <row r="4092" spans="1:2">
      <c r="A4092" t="s">
        <v>5195</v>
      </c>
      <c r="B4092" t="s">
        <v>5196</v>
      </c>
    </row>
    <row r="4093" spans="1:2">
      <c r="A4093" t="s">
        <v>8543</v>
      </c>
      <c r="B4093" t="s">
        <v>8544</v>
      </c>
    </row>
    <row r="4094" spans="1:2">
      <c r="A4094" t="s">
        <v>3859</v>
      </c>
      <c r="B4094" t="s">
        <v>3860</v>
      </c>
    </row>
    <row r="4095" spans="1:2">
      <c r="A4095" t="s">
        <v>12957</v>
      </c>
      <c r="B4095" t="s">
        <v>12958</v>
      </c>
    </row>
    <row r="4096" spans="1:2">
      <c r="A4096" t="s">
        <v>7235</v>
      </c>
      <c r="B4096" t="s">
        <v>7236</v>
      </c>
    </row>
    <row r="4097" spans="1:2">
      <c r="A4097" t="s">
        <v>4881</v>
      </c>
      <c r="B4097" t="s">
        <v>4882</v>
      </c>
    </row>
    <row r="4098" spans="1:2">
      <c r="A4098" t="s">
        <v>8424</v>
      </c>
      <c r="B4098" t="s">
        <v>8425</v>
      </c>
    </row>
    <row r="4099" spans="1:2">
      <c r="A4099" t="s">
        <v>9799</v>
      </c>
      <c r="B4099" t="s">
        <v>9800</v>
      </c>
    </row>
    <row r="4100" spans="1:2">
      <c r="A4100" t="s">
        <v>5671</v>
      </c>
      <c r="B4100" t="s">
        <v>5672</v>
      </c>
    </row>
    <row r="4101" spans="1:2">
      <c r="A4101" t="s">
        <v>5671</v>
      </c>
      <c r="B4101" t="s">
        <v>5673</v>
      </c>
    </row>
    <row r="4102" spans="1:2">
      <c r="A4102" t="s">
        <v>5578</v>
      </c>
      <c r="B4102" t="s">
        <v>5580</v>
      </c>
    </row>
    <row r="4103" spans="1:2">
      <c r="A4103" t="s">
        <v>8363</v>
      </c>
      <c r="B4103" t="s">
        <v>8364</v>
      </c>
    </row>
    <row r="4104" spans="1:2">
      <c r="A4104" t="s">
        <v>3374</v>
      </c>
      <c r="B4104" t="s">
        <v>3375</v>
      </c>
    </row>
    <row r="4105" spans="1:2">
      <c r="A4105" t="s">
        <v>3374</v>
      </c>
      <c r="B4105" t="s">
        <v>3375</v>
      </c>
    </row>
    <row r="4106" spans="1:2">
      <c r="A4106" t="s">
        <v>3350</v>
      </c>
      <c r="B4106" t="s">
        <v>3351</v>
      </c>
    </row>
    <row r="4107" spans="1:2">
      <c r="A4107" t="s">
        <v>3350</v>
      </c>
      <c r="B4107" t="s">
        <v>3351</v>
      </c>
    </row>
    <row r="4108" spans="1:2">
      <c r="A4108" t="s">
        <v>8317</v>
      </c>
      <c r="B4108" t="s">
        <v>8318</v>
      </c>
    </row>
    <row r="4109" spans="1:2">
      <c r="A4109" t="s">
        <v>13395</v>
      </c>
      <c r="B4109" t="s">
        <v>13396</v>
      </c>
    </row>
    <row r="4110" spans="1:2">
      <c r="A4110" t="s">
        <v>13395</v>
      </c>
      <c r="B4110" t="s">
        <v>13396</v>
      </c>
    </row>
    <row r="4111" spans="1:2">
      <c r="A4111" t="s">
        <v>10592</v>
      </c>
      <c r="B4111" t="s">
        <v>10593</v>
      </c>
    </row>
    <row r="4112" spans="1:2">
      <c r="A4112" t="s">
        <v>10592</v>
      </c>
      <c r="B4112" t="s">
        <v>10593</v>
      </c>
    </row>
    <row r="4113" spans="1:2">
      <c r="A4113" t="s">
        <v>5541</v>
      </c>
      <c r="B4113" t="s">
        <v>5542</v>
      </c>
    </row>
    <row r="4114" spans="1:2">
      <c r="A4114" t="s">
        <v>7288</v>
      </c>
      <c r="B4114" t="s">
        <v>7289</v>
      </c>
    </row>
    <row r="4115" spans="1:2">
      <c r="A4115" t="s">
        <v>12835</v>
      </c>
      <c r="B4115" t="s">
        <v>12836</v>
      </c>
    </row>
    <row r="4116" spans="1:2">
      <c r="A4116" t="s">
        <v>13024</v>
      </c>
      <c r="B4116" t="s">
        <v>13025</v>
      </c>
    </row>
    <row r="4117" spans="1:2">
      <c r="A4117" t="s">
        <v>10462</v>
      </c>
      <c r="B4117" t="s">
        <v>10464</v>
      </c>
    </row>
    <row r="4118" spans="1:2">
      <c r="A4118" t="s">
        <v>10355</v>
      </c>
      <c r="B4118" t="s">
        <v>10356</v>
      </c>
    </row>
    <row r="4119" spans="1:2">
      <c r="A4119" t="s">
        <v>10355</v>
      </c>
      <c r="B4119" t="s">
        <v>10356</v>
      </c>
    </row>
    <row r="4120" spans="1:2">
      <c r="A4120" t="s">
        <v>9549</v>
      </c>
      <c r="B4120" t="s">
        <v>9550</v>
      </c>
    </row>
    <row r="4121" spans="1:2">
      <c r="A4121" t="s">
        <v>10195</v>
      </c>
      <c r="B4121" t="s">
        <v>10196</v>
      </c>
    </row>
    <row r="4122" spans="1:2">
      <c r="A4122" t="s">
        <v>10197</v>
      </c>
      <c r="B4122" t="s">
        <v>10198</v>
      </c>
    </row>
    <row r="4123" spans="1:2">
      <c r="A4123" t="s">
        <v>3890</v>
      </c>
      <c r="B4123" t="s">
        <v>3891</v>
      </c>
    </row>
    <row r="4124" spans="1:2">
      <c r="A4124" t="s">
        <v>4185</v>
      </c>
      <c r="B4124" t="s">
        <v>4186</v>
      </c>
    </row>
    <row r="4125" spans="1:2">
      <c r="A4125" t="s">
        <v>8307</v>
      </c>
      <c r="B4125" t="s">
        <v>8308</v>
      </c>
    </row>
    <row r="4126" spans="1:2">
      <c r="A4126" t="s">
        <v>8325</v>
      </c>
      <c r="B4126" t="s">
        <v>8326</v>
      </c>
    </row>
    <row r="4127" spans="1:2">
      <c r="A4127" t="s">
        <v>8365</v>
      </c>
      <c r="B4127" t="s">
        <v>8366</v>
      </c>
    </row>
    <row r="4128" spans="1:2">
      <c r="A4128" t="s">
        <v>10345</v>
      </c>
      <c r="B4128" t="s">
        <v>10346</v>
      </c>
    </row>
    <row r="4129" spans="1:2">
      <c r="A4129" t="s">
        <v>10345</v>
      </c>
      <c r="B4129" t="s">
        <v>10346</v>
      </c>
    </row>
    <row r="4130" spans="1:2">
      <c r="A4130" t="s">
        <v>10612</v>
      </c>
      <c r="B4130" t="s">
        <v>10613</v>
      </c>
    </row>
    <row r="4131" spans="1:2">
      <c r="A4131" t="s">
        <v>3382</v>
      </c>
      <c r="B4131" t="s">
        <v>3383</v>
      </c>
    </row>
    <row r="4132" spans="1:2">
      <c r="A4132" t="s">
        <v>3382</v>
      </c>
      <c r="B4132" t="s">
        <v>3383</v>
      </c>
    </row>
    <row r="4133" spans="1:2">
      <c r="A4133" t="s">
        <v>9446</v>
      </c>
      <c r="B4133" t="s">
        <v>9447</v>
      </c>
    </row>
    <row r="4134" spans="1:2">
      <c r="A4134" t="s">
        <v>9446</v>
      </c>
      <c r="B4134" t="s">
        <v>9447</v>
      </c>
    </row>
    <row r="4135" spans="1:2">
      <c r="A4135" t="s">
        <v>6900</v>
      </c>
      <c r="B4135" t="s">
        <v>6901</v>
      </c>
    </row>
    <row r="4136" spans="1:2">
      <c r="A4136" t="s">
        <v>6902</v>
      </c>
      <c r="B4136" t="s">
        <v>6901</v>
      </c>
    </row>
    <row r="4137" spans="1:2">
      <c r="A4137" t="s">
        <v>6903</v>
      </c>
      <c r="B4137" t="s">
        <v>6904</v>
      </c>
    </row>
    <row r="4138" spans="1:2">
      <c r="A4138" t="s">
        <v>11985</v>
      </c>
      <c r="B4138" t="s">
        <v>11986</v>
      </c>
    </row>
    <row r="4139" spans="1:2">
      <c r="A4139" t="s">
        <v>4235</v>
      </c>
      <c r="B4139" t="s">
        <v>4236</v>
      </c>
    </row>
    <row r="4140" spans="1:2">
      <c r="A4140" t="s">
        <v>10793</v>
      </c>
      <c r="B4140" t="s">
        <v>10794</v>
      </c>
    </row>
    <row r="4141" spans="1:2">
      <c r="A4141" t="s">
        <v>4219</v>
      </c>
      <c r="B4141" t="s">
        <v>4220</v>
      </c>
    </row>
    <row r="4142" spans="1:2">
      <c r="A4142" t="s">
        <v>11991</v>
      </c>
      <c r="B4142" t="s">
        <v>11992</v>
      </c>
    </row>
    <row r="4143" spans="1:2">
      <c r="A4143" t="s">
        <v>4211</v>
      </c>
      <c r="B4143" t="s">
        <v>4212</v>
      </c>
    </row>
    <row r="4144" spans="1:2">
      <c r="A4144" t="s">
        <v>4999</v>
      </c>
      <c r="B4144" t="s">
        <v>5000</v>
      </c>
    </row>
    <row r="4145" spans="1:2">
      <c r="A4145" t="s">
        <v>14110</v>
      </c>
      <c r="B4145" t="s">
        <v>4992</v>
      </c>
    </row>
    <row r="4146" spans="1:2">
      <c r="A4146" t="s">
        <v>8613</v>
      </c>
      <c r="B4146" t="s">
        <v>8614</v>
      </c>
    </row>
    <row r="4147" spans="1:2">
      <c r="A4147" t="s">
        <v>5755</v>
      </c>
      <c r="B4147" t="s">
        <v>2759</v>
      </c>
    </row>
    <row r="4148" spans="1:2">
      <c r="A4148" t="s">
        <v>7274</v>
      </c>
      <c r="B4148" t="s">
        <v>7275</v>
      </c>
    </row>
    <row r="4149" spans="1:2">
      <c r="A4149" t="s">
        <v>5381</v>
      </c>
      <c r="B4149" t="s">
        <v>5382</v>
      </c>
    </row>
    <row r="4150" spans="1:2">
      <c r="A4150" t="s">
        <v>4327</v>
      </c>
      <c r="B4150" t="s">
        <v>4328</v>
      </c>
    </row>
    <row r="4151" spans="1:2">
      <c r="A4151" t="s">
        <v>3410</v>
      </c>
      <c r="B4151" t="s">
        <v>3411</v>
      </c>
    </row>
    <row r="4152" spans="1:2">
      <c r="A4152" t="s">
        <v>3410</v>
      </c>
      <c r="B4152" t="s">
        <v>3411</v>
      </c>
    </row>
    <row r="4153" spans="1:2">
      <c r="A4153" t="s">
        <v>10236</v>
      </c>
      <c r="B4153" t="s">
        <v>10238</v>
      </c>
    </row>
    <row r="4154" spans="1:2">
      <c r="A4154" t="s">
        <v>5760</v>
      </c>
      <c r="B4154" t="s">
        <v>5761</v>
      </c>
    </row>
    <row r="4155" spans="1:2">
      <c r="A4155" t="s">
        <v>10071</v>
      </c>
      <c r="B4155" t="s">
        <v>10072</v>
      </c>
    </row>
    <row r="4156" spans="1:2">
      <c r="A4156" t="s">
        <v>10236</v>
      </c>
      <c r="B4156" t="s">
        <v>10237</v>
      </c>
    </row>
    <row r="4157" spans="1:2">
      <c r="A4157" t="s">
        <v>10236</v>
      </c>
      <c r="B4157" t="s">
        <v>10237</v>
      </c>
    </row>
    <row r="4158" spans="1:2">
      <c r="A4158" t="s">
        <v>3952</v>
      </c>
      <c r="B4158" t="s">
        <v>3953</v>
      </c>
    </row>
    <row r="4159" spans="1:2">
      <c r="A4159" t="s">
        <v>5346</v>
      </c>
      <c r="B4159" t="s">
        <v>5347</v>
      </c>
    </row>
    <row r="4160" spans="1:2">
      <c r="A4160" t="s">
        <v>8367</v>
      </c>
      <c r="B4160" t="s">
        <v>8368</v>
      </c>
    </row>
    <row r="4161" spans="1:2">
      <c r="A4161" t="s">
        <v>12286</v>
      </c>
      <c r="B4161" t="s">
        <v>12287</v>
      </c>
    </row>
    <row r="4162" spans="1:2">
      <c r="A4162" t="s">
        <v>12238</v>
      </c>
      <c r="B4162" t="s">
        <v>12239</v>
      </c>
    </row>
    <row r="4163" spans="1:2">
      <c r="A4163" t="s">
        <v>3829</v>
      </c>
      <c r="B4163" t="s">
        <v>3830</v>
      </c>
    </row>
    <row r="4164" spans="1:2">
      <c r="A4164" t="s">
        <v>8180</v>
      </c>
      <c r="B4164" t="s">
        <v>8181</v>
      </c>
    </row>
    <row r="4165" spans="1:2">
      <c r="A4165" t="s">
        <v>4836</v>
      </c>
      <c r="B4165" t="s">
        <v>4837</v>
      </c>
    </row>
    <row r="4166" spans="1:2">
      <c r="A4166" t="s">
        <v>7356</v>
      </c>
      <c r="B4166" t="s">
        <v>7357</v>
      </c>
    </row>
    <row r="4167" spans="1:2">
      <c r="A4167" t="s">
        <v>8569</v>
      </c>
      <c r="B4167" t="s">
        <v>8570</v>
      </c>
    </row>
    <row r="4168" spans="1:2">
      <c r="A4168" t="s">
        <v>7993</v>
      </c>
      <c r="B4168" t="s">
        <v>7996</v>
      </c>
    </row>
    <row r="4169" spans="1:2">
      <c r="A4169" t="s">
        <v>7993</v>
      </c>
      <c r="B4169" t="s">
        <v>7994</v>
      </c>
    </row>
    <row r="4170" spans="1:2">
      <c r="A4170" t="s">
        <v>7993</v>
      </c>
      <c r="B4170" t="s">
        <v>7995</v>
      </c>
    </row>
    <row r="4171" spans="1:2">
      <c r="A4171" t="s">
        <v>13140</v>
      </c>
      <c r="B4171" t="s">
        <v>13141</v>
      </c>
    </row>
    <row r="4172" spans="1:2">
      <c r="A4172" t="s">
        <v>14138</v>
      </c>
      <c r="B4172" t="s">
        <v>5837</v>
      </c>
    </row>
    <row r="4173" spans="1:2">
      <c r="A4173" t="s">
        <v>4039</v>
      </c>
      <c r="B4173" t="s">
        <v>4040</v>
      </c>
    </row>
    <row r="4174" spans="1:2">
      <c r="A4174" t="s">
        <v>10909</v>
      </c>
      <c r="B4174" t="s">
        <v>10910</v>
      </c>
    </row>
    <row r="4175" spans="1:2">
      <c r="A4175" t="s">
        <v>10933</v>
      </c>
      <c r="B4175" t="s">
        <v>10934</v>
      </c>
    </row>
    <row r="4176" spans="1:2">
      <c r="A4176" t="s">
        <v>6827</v>
      </c>
      <c r="B4176" t="s">
        <v>6828</v>
      </c>
    </row>
    <row r="4177" spans="1:2">
      <c r="A4177" t="s">
        <v>5181</v>
      </c>
      <c r="B4177" t="s">
        <v>5182</v>
      </c>
    </row>
    <row r="4178" spans="1:2">
      <c r="A4178" t="s">
        <v>9151</v>
      </c>
      <c r="B4178" t="s">
        <v>9152</v>
      </c>
    </row>
    <row r="4179" spans="1:2">
      <c r="A4179" t="s">
        <v>10755</v>
      </c>
      <c r="B4179" t="s">
        <v>10756</v>
      </c>
    </row>
    <row r="4180" spans="1:2">
      <c r="A4180" t="s">
        <v>10755</v>
      </c>
      <c r="B4180" t="s">
        <v>10756</v>
      </c>
    </row>
    <row r="4181" spans="1:2">
      <c r="A4181" t="s">
        <v>14092</v>
      </c>
      <c r="B4181" t="s">
        <v>4988</v>
      </c>
    </row>
    <row r="4182" spans="1:2">
      <c r="A4182" t="s">
        <v>6595</v>
      </c>
      <c r="B4182" t="s">
        <v>6596</v>
      </c>
    </row>
    <row r="4183" spans="1:2">
      <c r="A4183" t="s">
        <v>4341</v>
      </c>
      <c r="B4183" t="s">
        <v>4342</v>
      </c>
    </row>
    <row r="4184" spans="1:2">
      <c r="A4184" t="s">
        <v>12715</v>
      </c>
      <c r="B4184" t="s">
        <v>12717</v>
      </c>
    </row>
    <row r="4185" spans="1:2">
      <c r="A4185" t="s">
        <v>12680</v>
      </c>
      <c r="B4185" t="s">
        <v>12681</v>
      </c>
    </row>
    <row r="4186" spans="1:2">
      <c r="A4186" t="s">
        <v>9410</v>
      </c>
      <c r="B4186" t="s">
        <v>9411</v>
      </c>
    </row>
    <row r="4187" spans="1:2">
      <c r="A4187" t="s">
        <v>9410</v>
      </c>
      <c r="B4187" t="s">
        <v>9411</v>
      </c>
    </row>
    <row r="4188" spans="1:2">
      <c r="A4188" t="s">
        <v>6060</v>
      </c>
      <c r="B4188" t="s">
        <v>6061</v>
      </c>
    </row>
    <row r="4189" spans="1:2">
      <c r="A4189" t="s">
        <v>12594</v>
      </c>
      <c r="B4189" t="s">
        <v>12595</v>
      </c>
    </row>
    <row r="4190" spans="1:2">
      <c r="A4190" t="s">
        <v>13363</v>
      </c>
      <c r="B4190" t="s">
        <v>13364</v>
      </c>
    </row>
    <row r="4191" spans="1:2">
      <c r="A4191" t="s">
        <v>13363</v>
      </c>
      <c r="B4191" t="s">
        <v>13364</v>
      </c>
    </row>
    <row r="4192" spans="1:2">
      <c r="A4192" t="s">
        <v>12632</v>
      </c>
      <c r="B4192" t="s">
        <v>12633</v>
      </c>
    </row>
    <row r="4193" spans="1:2">
      <c r="A4193" t="s">
        <v>13086</v>
      </c>
      <c r="B4193" t="s">
        <v>2030</v>
      </c>
    </row>
    <row r="4194" spans="1:2">
      <c r="A4194" t="s">
        <v>10997</v>
      </c>
      <c r="B4194" t="s">
        <v>10999</v>
      </c>
    </row>
    <row r="4195" spans="1:2">
      <c r="A4195" t="s">
        <v>10997</v>
      </c>
      <c r="B4195" t="s">
        <v>10998</v>
      </c>
    </row>
    <row r="4196" spans="1:2">
      <c r="A4196" t="s">
        <v>9783</v>
      </c>
      <c r="B4196" t="s">
        <v>9784</v>
      </c>
    </row>
    <row r="4197" spans="1:2">
      <c r="A4197" t="s">
        <v>5205</v>
      </c>
      <c r="B4197" t="s">
        <v>5206</v>
      </c>
    </row>
    <row r="4198" spans="1:2">
      <c r="A4198" t="s">
        <v>9777</v>
      </c>
      <c r="B4198" t="s">
        <v>9778</v>
      </c>
    </row>
    <row r="4199" spans="1:2">
      <c r="A4199" t="s">
        <v>11155</v>
      </c>
      <c r="B4199" t="s">
        <v>11157</v>
      </c>
    </row>
    <row r="4200" spans="1:2">
      <c r="A4200" t="s">
        <v>11155</v>
      </c>
      <c r="B4200" t="s">
        <v>11156</v>
      </c>
    </row>
    <row r="4201" spans="1:2">
      <c r="A4201" t="s">
        <v>4221</v>
      </c>
      <c r="B4201" t="s">
        <v>4222</v>
      </c>
    </row>
    <row r="4202" spans="1:2">
      <c r="A4202" t="s">
        <v>4051</v>
      </c>
      <c r="B4202" t="s">
        <v>4052</v>
      </c>
    </row>
    <row r="4203" spans="1:2">
      <c r="A4203" t="s">
        <v>6020</v>
      </c>
      <c r="B4203" t="s">
        <v>6021</v>
      </c>
    </row>
    <row r="4204" spans="1:2">
      <c r="A4204" t="s">
        <v>7479</v>
      </c>
      <c r="B4204" t="s">
        <v>7480</v>
      </c>
    </row>
    <row r="4205" spans="1:2">
      <c r="A4205" t="s">
        <v>7465</v>
      </c>
      <c r="B4205" t="s">
        <v>7466</v>
      </c>
    </row>
    <row r="4206" spans="1:2">
      <c r="A4206" t="s">
        <v>7469</v>
      </c>
      <c r="B4206" t="s">
        <v>7470</v>
      </c>
    </row>
    <row r="4207" spans="1:2">
      <c r="A4207" t="s">
        <v>11827</v>
      </c>
      <c r="B4207" t="s">
        <v>11828</v>
      </c>
    </row>
    <row r="4208" spans="1:2">
      <c r="A4208" t="s">
        <v>6799</v>
      </c>
      <c r="B4208" t="s">
        <v>6800</v>
      </c>
    </row>
    <row r="4209" spans="1:2">
      <c r="A4209" t="s">
        <v>6618</v>
      </c>
      <c r="B4209" t="s">
        <v>6619</v>
      </c>
    </row>
    <row r="4210" spans="1:2">
      <c r="A4210" t="s">
        <v>6345</v>
      </c>
      <c r="B4210" t="s">
        <v>6346</v>
      </c>
    </row>
    <row r="4211" spans="1:2">
      <c r="A4211" t="s">
        <v>9055</v>
      </c>
      <c r="B4211" t="s">
        <v>9056</v>
      </c>
    </row>
    <row r="4212" spans="1:2">
      <c r="A4212" t="s">
        <v>9255</v>
      </c>
      <c r="B4212" t="s">
        <v>9256</v>
      </c>
    </row>
    <row r="4213" spans="1:2">
      <c r="A4213" t="s">
        <v>9694</v>
      </c>
      <c r="B4213" t="s">
        <v>9695</v>
      </c>
    </row>
    <row r="4214" spans="1:2">
      <c r="A4214" t="s">
        <v>9694</v>
      </c>
      <c r="B4214" t="s">
        <v>9695</v>
      </c>
    </row>
    <row r="4215" spans="1:2">
      <c r="A4215" t="s">
        <v>12217</v>
      </c>
      <c r="B4215" t="s">
        <v>12218</v>
      </c>
    </row>
    <row r="4216" spans="1:2">
      <c r="A4216" t="s">
        <v>12221</v>
      </c>
      <c r="B4216" t="s">
        <v>12222</v>
      </c>
    </row>
    <row r="4217" spans="1:2">
      <c r="A4217" t="s">
        <v>12169</v>
      </c>
      <c r="B4217" t="s">
        <v>12170</v>
      </c>
    </row>
    <row r="4218" spans="1:2">
      <c r="A4218" t="s">
        <v>12230</v>
      </c>
      <c r="B4218" t="s">
        <v>12231</v>
      </c>
    </row>
    <row r="4219" spans="1:2">
      <c r="A4219" t="s">
        <v>12236</v>
      </c>
      <c r="B4219" t="s">
        <v>12237</v>
      </c>
    </row>
    <row r="4220" spans="1:2">
      <c r="A4220" t="s">
        <v>12282</v>
      </c>
      <c r="B4220" t="s">
        <v>12283</v>
      </c>
    </row>
    <row r="4221" spans="1:2">
      <c r="A4221" t="s">
        <v>12165</v>
      </c>
      <c r="B4221" t="s">
        <v>12166</v>
      </c>
    </row>
    <row r="4222" spans="1:2">
      <c r="A4222" t="s">
        <v>12234</v>
      </c>
      <c r="B4222" t="s">
        <v>12235</v>
      </c>
    </row>
    <row r="4223" spans="1:2">
      <c r="A4223" t="s">
        <v>7819</v>
      </c>
      <c r="B4223" t="s">
        <v>7821</v>
      </c>
    </row>
    <row r="4224" spans="1:2">
      <c r="A4224" t="s">
        <v>7819</v>
      </c>
      <c r="B4224" t="s">
        <v>7820</v>
      </c>
    </row>
    <row r="4225" spans="1:2">
      <c r="A4225" t="s">
        <v>7849</v>
      </c>
      <c r="B4225" t="s">
        <v>7850</v>
      </c>
    </row>
    <row r="4226" spans="1:2">
      <c r="A4226" t="s">
        <v>8050</v>
      </c>
      <c r="B4226" t="s">
        <v>8051</v>
      </c>
    </row>
    <row r="4227" spans="1:2">
      <c r="A4227" t="s">
        <v>12171</v>
      </c>
      <c r="B4227" t="s">
        <v>12172</v>
      </c>
    </row>
    <row r="4228" spans="1:2">
      <c r="A4228" t="s">
        <v>12163</v>
      </c>
      <c r="B4228" t="s">
        <v>12164</v>
      </c>
    </row>
    <row r="4229" spans="1:2">
      <c r="A4229" t="s">
        <v>13260</v>
      </c>
      <c r="B4229" t="s">
        <v>13261</v>
      </c>
    </row>
    <row r="4230" spans="1:2">
      <c r="A4230" t="s">
        <v>13236</v>
      </c>
      <c r="B4230" t="s">
        <v>13237</v>
      </c>
    </row>
    <row r="4231" spans="1:2">
      <c r="A4231" t="s">
        <v>12300</v>
      </c>
      <c r="B4231" t="s">
        <v>2104</v>
      </c>
    </row>
    <row r="4232" spans="1:2">
      <c r="A4232" t="s">
        <v>7919</v>
      </c>
      <c r="B4232" t="s">
        <v>7920</v>
      </c>
    </row>
    <row r="4233" spans="1:2">
      <c r="A4233" t="s">
        <v>7898</v>
      </c>
      <c r="B4233" t="s">
        <v>7900</v>
      </c>
    </row>
    <row r="4234" spans="1:2">
      <c r="A4234" t="s">
        <v>7922</v>
      </c>
      <c r="B4234" t="s">
        <v>7924</v>
      </c>
    </row>
    <row r="4235" spans="1:2">
      <c r="A4235" t="s">
        <v>7264</v>
      </c>
      <c r="B4235" t="s">
        <v>7265</v>
      </c>
    </row>
    <row r="4236" spans="1:2">
      <c r="A4236" t="s">
        <v>4237</v>
      </c>
      <c r="B4236" t="s">
        <v>4238</v>
      </c>
    </row>
    <row r="4237" spans="1:2">
      <c r="A4237" t="s">
        <v>5334</v>
      </c>
      <c r="B4237" t="s">
        <v>5335</v>
      </c>
    </row>
    <row r="4238" spans="1:2">
      <c r="A4238" t="s">
        <v>7437</v>
      </c>
      <c r="B4238" t="s">
        <v>7438</v>
      </c>
    </row>
    <row r="4239" spans="1:2">
      <c r="A4239" t="s">
        <v>9525</v>
      </c>
      <c r="B4239" t="s">
        <v>9526</v>
      </c>
    </row>
    <row r="4240" spans="1:2">
      <c r="A4240" t="s">
        <v>9525</v>
      </c>
      <c r="B4240" t="s">
        <v>9526</v>
      </c>
    </row>
    <row r="4241" spans="1:2">
      <c r="A4241" t="s">
        <v>4820</v>
      </c>
      <c r="B4241" t="s">
        <v>4821</v>
      </c>
    </row>
    <row r="4242" spans="1:2">
      <c r="A4242" t="s">
        <v>12634</v>
      </c>
      <c r="B4242" t="s">
        <v>12635</v>
      </c>
    </row>
    <row r="4243" spans="1:2">
      <c r="A4243" t="s">
        <v>11573</v>
      </c>
      <c r="B4243" t="s">
        <v>11574</v>
      </c>
    </row>
    <row r="4244" spans="1:2">
      <c r="A4244" t="s">
        <v>5659</v>
      </c>
      <c r="B4244" t="s">
        <v>5660</v>
      </c>
    </row>
    <row r="4245" spans="1:2">
      <c r="A4245" t="s">
        <v>3834</v>
      </c>
      <c r="B4245" t="s">
        <v>3835</v>
      </c>
    </row>
    <row r="4246" spans="1:2">
      <c r="A4246" t="s">
        <v>10907</v>
      </c>
      <c r="B4246" t="s">
        <v>10908</v>
      </c>
    </row>
    <row r="4247" spans="1:2">
      <c r="A4247" t="s">
        <v>7402</v>
      </c>
      <c r="B4247" t="s">
        <v>7403</v>
      </c>
    </row>
    <row r="4248" spans="1:2">
      <c r="A4248" t="s">
        <v>4912</v>
      </c>
      <c r="B4248" t="s">
        <v>4913</v>
      </c>
    </row>
    <row r="4249" spans="1:2">
      <c r="A4249" t="s">
        <v>7394</v>
      </c>
      <c r="B4249" t="s">
        <v>7395</v>
      </c>
    </row>
    <row r="4250" spans="1:2">
      <c r="A4250" t="s">
        <v>6497</v>
      </c>
      <c r="B4250" t="s">
        <v>6498</v>
      </c>
    </row>
    <row r="4251" spans="1:2">
      <c r="A4251" t="s">
        <v>10239</v>
      </c>
      <c r="B4251" t="s">
        <v>10241</v>
      </c>
    </row>
    <row r="4252" spans="1:2">
      <c r="A4252" t="s">
        <v>10239</v>
      </c>
      <c r="B4252" t="s">
        <v>10241</v>
      </c>
    </row>
    <row r="4253" spans="1:2">
      <c r="A4253" t="s">
        <v>11511</v>
      </c>
      <c r="B4253" t="s">
        <v>11512</v>
      </c>
    </row>
    <row r="4254" spans="1:2">
      <c r="A4254" t="s">
        <v>10239</v>
      </c>
      <c r="B4254" t="s">
        <v>10240</v>
      </c>
    </row>
    <row r="4255" spans="1:2">
      <c r="A4255" t="s">
        <v>9541</v>
      </c>
      <c r="B4255" t="s">
        <v>9542</v>
      </c>
    </row>
    <row r="4256" spans="1:2">
      <c r="A4256" t="s">
        <v>11267</v>
      </c>
      <c r="B4256" t="s">
        <v>11268</v>
      </c>
    </row>
    <row r="4257" spans="1:2">
      <c r="A4257" t="s">
        <v>11267</v>
      </c>
      <c r="B4257" t="s">
        <v>11268</v>
      </c>
    </row>
    <row r="4258" spans="1:2">
      <c r="A4258" t="s">
        <v>8098</v>
      </c>
      <c r="B4258" t="s">
        <v>8099</v>
      </c>
    </row>
    <row r="4259" spans="1:2">
      <c r="A4259" t="s">
        <v>9187</v>
      </c>
      <c r="B4259" t="s">
        <v>9188</v>
      </c>
    </row>
    <row r="4260" spans="1:2">
      <c r="A4260" t="s">
        <v>4153</v>
      </c>
      <c r="B4260" t="s">
        <v>4154</v>
      </c>
    </row>
    <row r="4261" spans="1:2">
      <c r="A4261" t="s">
        <v>9935</v>
      </c>
      <c r="B4261" t="s">
        <v>4154</v>
      </c>
    </row>
    <row r="4262" spans="1:2">
      <c r="A4262" t="s">
        <v>4011</v>
      </c>
      <c r="B4262" t="s">
        <v>4012</v>
      </c>
    </row>
    <row r="4263" spans="1:2">
      <c r="A4263" t="s">
        <v>4517</v>
      </c>
      <c r="B4263" t="s">
        <v>4518</v>
      </c>
    </row>
    <row r="4264" spans="1:2">
      <c r="A4264" t="s">
        <v>12150</v>
      </c>
      <c r="B4264" t="s">
        <v>4518</v>
      </c>
    </row>
    <row r="4265" spans="1:2">
      <c r="A4265" t="s">
        <v>9063</v>
      </c>
      <c r="B4265" t="s">
        <v>9064</v>
      </c>
    </row>
    <row r="4266" spans="1:2">
      <c r="A4266" t="s">
        <v>8509</v>
      </c>
      <c r="B4266" t="s">
        <v>8510</v>
      </c>
    </row>
    <row r="4267" spans="1:2">
      <c r="A4267" t="s">
        <v>4075</v>
      </c>
      <c r="B4267" t="s">
        <v>4076</v>
      </c>
    </row>
    <row r="4268" spans="1:2">
      <c r="A4268" t="s">
        <v>11267</v>
      </c>
      <c r="B4268" t="s">
        <v>11269</v>
      </c>
    </row>
    <row r="4269" spans="1:2">
      <c r="A4269" t="s">
        <v>9031</v>
      </c>
      <c r="B4269" t="s">
        <v>9032</v>
      </c>
    </row>
    <row r="4270" spans="1:2">
      <c r="A4270" t="s">
        <v>4077</v>
      </c>
      <c r="B4270" t="s">
        <v>4078</v>
      </c>
    </row>
    <row r="4271" spans="1:2">
      <c r="A4271" t="s">
        <v>8369</v>
      </c>
      <c r="B4271" t="s">
        <v>8370</v>
      </c>
    </row>
    <row r="4272" spans="1:2">
      <c r="A4272" t="s">
        <v>9059</v>
      </c>
      <c r="B4272" t="s">
        <v>9060</v>
      </c>
    </row>
    <row r="4273" spans="1:2">
      <c r="A4273" t="s">
        <v>6383</v>
      </c>
      <c r="B4273" t="s">
        <v>6384</v>
      </c>
    </row>
    <row r="4274" spans="1:2">
      <c r="A4274" t="s">
        <v>5035</v>
      </c>
      <c r="B4274" t="s">
        <v>5036</v>
      </c>
    </row>
    <row r="4275" spans="1:2">
      <c r="A4275" t="s">
        <v>5037</v>
      </c>
      <c r="B4275" t="s">
        <v>5038</v>
      </c>
    </row>
    <row r="4276" spans="1:2">
      <c r="A4276" t="s">
        <v>5033</v>
      </c>
      <c r="B4276" t="s">
        <v>5034</v>
      </c>
    </row>
    <row r="4277" spans="1:2">
      <c r="A4277" t="s">
        <v>14111</v>
      </c>
      <c r="B4277" t="s">
        <v>5028</v>
      </c>
    </row>
    <row r="4278" spans="1:2">
      <c r="A4278" t="s">
        <v>11459</v>
      </c>
      <c r="B4278" t="s">
        <v>11460</v>
      </c>
    </row>
    <row r="4279" spans="1:2">
      <c r="A4279" t="s">
        <v>9069</v>
      </c>
      <c r="B4279" t="s">
        <v>9070</v>
      </c>
    </row>
    <row r="4280" spans="1:2">
      <c r="A4280" t="s">
        <v>10643</v>
      </c>
      <c r="B4280" t="s">
        <v>10644</v>
      </c>
    </row>
    <row r="4281" spans="1:2">
      <c r="A4281" t="s">
        <v>10631</v>
      </c>
      <c r="B4281" t="s">
        <v>10632</v>
      </c>
    </row>
    <row r="4282" spans="1:2">
      <c r="A4282" t="s">
        <v>11481</v>
      </c>
      <c r="B4282" t="s">
        <v>11482</v>
      </c>
    </row>
    <row r="4283" spans="1:2">
      <c r="A4283" t="s">
        <v>10913</v>
      </c>
      <c r="B4283" t="s">
        <v>10914</v>
      </c>
    </row>
    <row r="4284" spans="1:2">
      <c r="A4284" t="s">
        <v>11461</v>
      </c>
      <c r="B4284" t="s">
        <v>11462</v>
      </c>
    </row>
    <row r="4285" spans="1:2">
      <c r="A4285" t="s">
        <v>5662</v>
      </c>
      <c r="B4285" t="s">
        <v>5663</v>
      </c>
    </row>
    <row r="4286" spans="1:2">
      <c r="A4286" t="s">
        <v>5635</v>
      </c>
      <c r="B4286" t="s">
        <v>5636</v>
      </c>
    </row>
    <row r="4287" spans="1:2">
      <c r="A4287" t="s">
        <v>5647</v>
      </c>
      <c r="B4287" t="s">
        <v>5649</v>
      </c>
    </row>
    <row r="4288" spans="1:2">
      <c r="A4288" t="s">
        <v>5644</v>
      </c>
      <c r="B4288" t="s">
        <v>5646</v>
      </c>
    </row>
    <row r="4289" spans="1:2">
      <c r="A4289" t="s">
        <v>5725</v>
      </c>
      <c r="B4289" t="s">
        <v>5726</v>
      </c>
    </row>
    <row r="4290" spans="1:2">
      <c r="A4290" t="s">
        <v>12584</v>
      </c>
      <c r="B4290" t="s">
        <v>12585</v>
      </c>
    </row>
    <row r="4291" spans="1:2">
      <c r="A4291" t="s">
        <v>11337</v>
      </c>
      <c r="B4291" t="s">
        <v>11339</v>
      </c>
    </row>
    <row r="4292" spans="1:2">
      <c r="A4292" t="s">
        <v>11337</v>
      </c>
      <c r="B4292" t="s">
        <v>11340</v>
      </c>
    </row>
    <row r="4293" spans="1:2">
      <c r="A4293" t="s">
        <v>4527</v>
      </c>
      <c r="B4293" t="s">
        <v>4528</v>
      </c>
    </row>
    <row r="4294" spans="1:2">
      <c r="A4294" t="s">
        <v>8247</v>
      </c>
      <c r="B4294" t="s">
        <v>8248</v>
      </c>
    </row>
    <row r="4295" spans="1:2">
      <c r="A4295" t="s">
        <v>11539</v>
      </c>
      <c r="B4295" t="s">
        <v>11540</v>
      </c>
    </row>
    <row r="4296" spans="1:2">
      <c r="A4296" t="s">
        <v>8247</v>
      </c>
      <c r="B4296" t="s">
        <v>8249</v>
      </c>
    </row>
    <row r="4297" spans="1:2">
      <c r="A4297" t="s">
        <v>8247</v>
      </c>
      <c r="B4297" t="s">
        <v>8250</v>
      </c>
    </row>
    <row r="4298" spans="1:2">
      <c r="A4298" t="s">
        <v>12783</v>
      </c>
      <c r="B4298" t="s">
        <v>12784</v>
      </c>
    </row>
    <row r="4299" spans="1:2">
      <c r="A4299" t="s">
        <v>5377</v>
      </c>
      <c r="B4299" t="s">
        <v>5378</v>
      </c>
    </row>
    <row r="4300" spans="1:2">
      <c r="A4300" t="s">
        <v>5795</v>
      </c>
      <c r="B4300" t="s">
        <v>14200</v>
      </c>
    </row>
    <row r="4301" spans="1:2">
      <c r="A4301" t="s">
        <v>11589</v>
      </c>
      <c r="B4301" t="s">
        <v>11590</v>
      </c>
    </row>
    <row r="4302" spans="1:2">
      <c r="A4302" t="s">
        <v>6667</v>
      </c>
      <c r="B4302" t="s">
        <v>6668</v>
      </c>
    </row>
    <row r="4303" spans="1:2">
      <c r="A4303" t="s">
        <v>10923</v>
      </c>
      <c r="B4303" t="s">
        <v>10924</v>
      </c>
    </row>
    <row r="4304" spans="1:2">
      <c r="A4304" t="s">
        <v>10645</v>
      </c>
      <c r="B4304" t="s">
        <v>10646</v>
      </c>
    </row>
    <row r="4305" spans="1:2">
      <c r="A4305" t="s">
        <v>4031</v>
      </c>
      <c r="B4305" t="s">
        <v>4032</v>
      </c>
    </row>
    <row r="4306" spans="1:2">
      <c r="A4306" t="s">
        <v>5481</v>
      </c>
      <c r="B4306" t="s">
        <v>5482</v>
      </c>
    </row>
    <row r="4307" spans="1:2">
      <c r="A4307" t="s">
        <v>4529</v>
      </c>
      <c r="B4307" t="s">
        <v>4530</v>
      </c>
    </row>
    <row r="4308" spans="1:2">
      <c r="A4308" t="s">
        <v>6304</v>
      </c>
      <c r="B4308" t="s">
        <v>6305</v>
      </c>
    </row>
    <row r="4309" spans="1:2">
      <c r="A4309" t="s">
        <v>7366</v>
      </c>
      <c r="B4309" t="s">
        <v>7367</v>
      </c>
    </row>
    <row r="4310" spans="1:2">
      <c r="A4310" t="s">
        <v>11341</v>
      </c>
      <c r="B4310" t="s">
        <v>11343</v>
      </c>
    </row>
    <row r="4311" spans="1:2">
      <c r="A4311" t="s">
        <v>11341</v>
      </c>
      <c r="B4311" t="s">
        <v>11342</v>
      </c>
    </row>
    <row r="4312" spans="1:2">
      <c r="A4312" t="s">
        <v>11341</v>
      </c>
      <c r="B4312" t="s">
        <v>11342</v>
      </c>
    </row>
    <row r="4313" spans="1:2">
      <c r="A4313" t="s">
        <v>6982</v>
      </c>
      <c r="B4313" t="s">
        <v>6983</v>
      </c>
    </row>
    <row r="4314" spans="1:2">
      <c r="A4314" t="s">
        <v>9551</v>
      </c>
      <c r="B4314" t="s">
        <v>9552</v>
      </c>
    </row>
    <row r="4315" spans="1:2">
      <c r="A4315" t="s">
        <v>9563</v>
      </c>
      <c r="B4315" t="s">
        <v>9552</v>
      </c>
    </row>
    <row r="4316" spans="1:2">
      <c r="A4316" t="s">
        <v>12600</v>
      </c>
      <c r="B4316" t="s">
        <v>12601</v>
      </c>
    </row>
    <row r="4317" spans="1:2">
      <c r="A4317" t="s">
        <v>10705</v>
      </c>
      <c r="B4317" t="s">
        <v>10706</v>
      </c>
    </row>
    <row r="4318" spans="1:2">
      <c r="A4318" t="s">
        <v>8931</v>
      </c>
      <c r="B4318" t="s">
        <v>8932</v>
      </c>
    </row>
    <row r="4319" spans="1:2">
      <c r="A4319" t="s">
        <v>7513</v>
      </c>
      <c r="B4319" t="s">
        <v>7514</v>
      </c>
    </row>
    <row r="4320" spans="1:2">
      <c r="A4320" t="s">
        <v>10731</v>
      </c>
      <c r="B4320" t="s">
        <v>10732</v>
      </c>
    </row>
    <row r="4321" spans="1:2">
      <c r="A4321" t="s">
        <v>4840</v>
      </c>
      <c r="B4321" t="s">
        <v>4841</v>
      </c>
    </row>
    <row r="4322" spans="1:2">
      <c r="A4322" t="s">
        <v>6112</v>
      </c>
      <c r="B4322" t="s">
        <v>6113</v>
      </c>
    </row>
    <row r="4323" spans="1:2">
      <c r="A4323" t="s">
        <v>13209</v>
      </c>
      <c r="B4323" t="s">
        <v>13210</v>
      </c>
    </row>
    <row r="4324" spans="1:2">
      <c r="A4324" t="s">
        <v>11623</v>
      </c>
      <c r="B4324" t="s">
        <v>11624</v>
      </c>
    </row>
    <row r="4325" spans="1:2">
      <c r="A4325" t="s">
        <v>6681</v>
      </c>
      <c r="B4325" t="s">
        <v>6682</v>
      </c>
    </row>
    <row r="4326" spans="1:2">
      <c r="A4326" t="s">
        <v>7282</v>
      </c>
      <c r="B4326" t="s">
        <v>7283</v>
      </c>
    </row>
    <row r="4327" spans="1:2">
      <c r="A4327" t="s">
        <v>4179</v>
      </c>
      <c r="B4327" t="s">
        <v>4180</v>
      </c>
    </row>
    <row r="4328" spans="1:2">
      <c r="A4328" t="s">
        <v>7801</v>
      </c>
      <c r="B4328" t="s">
        <v>7803</v>
      </c>
    </row>
    <row r="4329" spans="1:2">
      <c r="A4329" t="s">
        <v>7801</v>
      </c>
      <c r="B4329" t="s">
        <v>7802</v>
      </c>
    </row>
    <row r="4330" spans="1:2">
      <c r="A4330" t="s">
        <v>6044</v>
      </c>
      <c r="B4330" t="s">
        <v>6045</v>
      </c>
    </row>
    <row r="4331" spans="1:2">
      <c r="A4331" t="s">
        <v>6754</v>
      </c>
      <c r="B4331" t="s">
        <v>6755</v>
      </c>
    </row>
    <row r="4332" spans="1:2">
      <c r="A4332" t="s">
        <v>4914</v>
      </c>
      <c r="B4332" t="s">
        <v>4915</v>
      </c>
    </row>
    <row r="4333" spans="1:2">
      <c r="A4333" t="s">
        <v>12264</v>
      </c>
      <c r="B4333" t="s">
        <v>12265</v>
      </c>
    </row>
    <row r="4334" spans="1:2">
      <c r="A4334" t="s">
        <v>12215</v>
      </c>
      <c r="B4334" t="s">
        <v>12216</v>
      </c>
    </row>
    <row r="4335" spans="1:2">
      <c r="A4335" t="s">
        <v>5054</v>
      </c>
      <c r="B4335" t="s">
        <v>5055</v>
      </c>
    </row>
    <row r="4336" spans="1:2">
      <c r="A4336" t="s">
        <v>14114</v>
      </c>
      <c r="B4336" t="s">
        <v>5049</v>
      </c>
    </row>
    <row r="4337" spans="1:2">
      <c r="A4337" t="s">
        <v>14115</v>
      </c>
      <c r="B4337" t="s">
        <v>5044</v>
      </c>
    </row>
    <row r="4338" spans="1:2">
      <c r="A4338" t="s">
        <v>14116</v>
      </c>
      <c r="B4338" t="s">
        <v>5050</v>
      </c>
    </row>
    <row r="4339" spans="1:2">
      <c r="A4339" t="s">
        <v>14117</v>
      </c>
      <c r="B4339" t="s">
        <v>5053</v>
      </c>
    </row>
    <row r="4340" spans="1:2">
      <c r="A4340" t="s">
        <v>14118</v>
      </c>
      <c r="B4340" t="s">
        <v>5043</v>
      </c>
    </row>
    <row r="4341" spans="1:2">
      <c r="A4341" t="s">
        <v>14119</v>
      </c>
      <c r="B4341" t="s">
        <v>5062</v>
      </c>
    </row>
    <row r="4342" spans="1:2">
      <c r="A4342" t="s">
        <v>14120</v>
      </c>
      <c r="B4342" t="s">
        <v>14186</v>
      </c>
    </row>
    <row r="4343" spans="1:2">
      <c r="A4343" t="s">
        <v>14121</v>
      </c>
      <c r="B4343" t="s">
        <v>14187</v>
      </c>
    </row>
    <row r="4344" spans="1:2">
      <c r="A4344" t="s">
        <v>14122</v>
      </c>
      <c r="B4344" t="s">
        <v>14188</v>
      </c>
    </row>
    <row r="4345" spans="1:2">
      <c r="A4345" t="s">
        <v>14123</v>
      </c>
      <c r="B4345" t="s">
        <v>14189</v>
      </c>
    </row>
    <row r="4346" spans="1:2">
      <c r="A4346" t="s">
        <v>5051</v>
      </c>
      <c r="B4346" t="s">
        <v>5052</v>
      </c>
    </row>
    <row r="4347" spans="1:2">
      <c r="A4347" t="s">
        <v>14124</v>
      </c>
      <c r="B4347" t="s">
        <v>14190</v>
      </c>
    </row>
    <row r="4348" spans="1:2">
      <c r="A4348" t="s">
        <v>14126</v>
      </c>
      <c r="B4348" t="s">
        <v>14192</v>
      </c>
    </row>
    <row r="4349" spans="1:2">
      <c r="A4349" t="s">
        <v>14125</v>
      </c>
      <c r="B4349" t="s">
        <v>14191</v>
      </c>
    </row>
    <row r="4350" spans="1:2">
      <c r="A4350" t="s">
        <v>5063</v>
      </c>
      <c r="B4350" t="s">
        <v>5064</v>
      </c>
    </row>
    <row r="4351" spans="1:2">
      <c r="A4351" t="s">
        <v>5056</v>
      </c>
      <c r="B4351" t="s">
        <v>5057</v>
      </c>
    </row>
    <row r="4352" spans="1:2">
      <c r="A4352" t="s">
        <v>5045</v>
      </c>
      <c r="B4352" t="s">
        <v>5046</v>
      </c>
    </row>
    <row r="4353" spans="1:2">
      <c r="A4353" t="s">
        <v>5065</v>
      </c>
      <c r="B4353" t="s">
        <v>5066</v>
      </c>
    </row>
    <row r="4354" spans="1:2">
      <c r="A4354" t="s">
        <v>5047</v>
      </c>
      <c r="B4354" t="s">
        <v>5048</v>
      </c>
    </row>
    <row r="4355" spans="1:2">
      <c r="A4355" t="s">
        <v>5058</v>
      </c>
      <c r="B4355" t="s">
        <v>5059</v>
      </c>
    </row>
    <row r="4356" spans="1:2">
      <c r="A4356" t="s">
        <v>5060</v>
      </c>
      <c r="B4356" t="s">
        <v>5061</v>
      </c>
    </row>
    <row r="4357" spans="1:2">
      <c r="A4357" t="s">
        <v>14113</v>
      </c>
      <c r="B4357" t="s">
        <v>14185</v>
      </c>
    </row>
    <row r="4358" spans="1:2">
      <c r="A4358" t="s">
        <v>4982</v>
      </c>
      <c r="B4358" t="s">
        <v>4983</v>
      </c>
    </row>
    <row r="4359" spans="1:2">
      <c r="A4359" t="s">
        <v>4972</v>
      </c>
      <c r="B4359" t="s">
        <v>4973</v>
      </c>
    </row>
    <row r="4360" spans="1:2">
      <c r="A4360" t="s">
        <v>10846</v>
      </c>
      <c r="B4360" t="s">
        <v>10847</v>
      </c>
    </row>
    <row r="4361" spans="1:2">
      <c r="A4361" t="s">
        <v>4848</v>
      </c>
      <c r="B4361" t="s">
        <v>4849</v>
      </c>
    </row>
    <row r="4362" spans="1:2">
      <c r="A4362" t="s">
        <v>7392</v>
      </c>
      <c r="B4362" t="s">
        <v>7393</v>
      </c>
    </row>
    <row r="4363" spans="1:2">
      <c r="A4363" t="s">
        <v>7822</v>
      </c>
      <c r="B4363" t="s">
        <v>7824</v>
      </c>
    </row>
    <row r="4364" spans="1:2">
      <c r="A4364" t="s">
        <v>7822</v>
      </c>
      <c r="B4364" t="s">
        <v>7823</v>
      </c>
    </row>
    <row r="4365" spans="1:2">
      <c r="A4365" t="s">
        <v>11705</v>
      </c>
      <c r="B4365" t="s">
        <v>11706</v>
      </c>
    </row>
    <row r="4366" spans="1:2">
      <c r="A4366" t="s">
        <v>11625</v>
      </c>
      <c r="B4366" t="s">
        <v>11626</v>
      </c>
    </row>
    <row r="4367" spans="1:2">
      <c r="A4367" t="s">
        <v>8571</v>
      </c>
      <c r="B4367" t="s">
        <v>8572</v>
      </c>
    </row>
    <row r="4368" spans="1:2">
      <c r="A4368" t="s">
        <v>4925</v>
      </c>
      <c r="B4368" t="s">
        <v>4926</v>
      </c>
    </row>
    <row r="4369" spans="1:2">
      <c r="A4369" t="s">
        <v>10788</v>
      </c>
      <c r="B4369" t="s">
        <v>10789</v>
      </c>
    </row>
    <row r="4370" spans="1:2">
      <c r="A4370" t="s">
        <v>11873</v>
      </c>
      <c r="B4370" t="s">
        <v>11874</v>
      </c>
    </row>
    <row r="4371" spans="1:2">
      <c r="A4371" t="s">
        <v>11645</v>
      </c>
      <c r="B4371" t="s">
        <v>11646</v>
      </c>
    </row>
    <row r="4372" spans="1:2">
      <c r="A4372" t="s">
        <v>7825</v>
      </c>
      <c r="B4372" t="s">
        <v>7827</v>
      </c>
    </row>
    <row r="4373" spans="1:2">
      <c r="A4373" t="s">
        <v>7825</v>
      </c>
      <c r="B4373" t="s">
        <v>7826</v>
      </c>
    </row>
    <row r="4374" spans="1:2">
      <c r="A4374" t="s">
        <v>4974</v>
      </c>
      <c r="B4374" t="s">
        <v>4975</v>
      </c>
    </row>
    <row r="4375" spans="1:2">
      <c r="A4375" t="s">
        <v>8687</v>
      </c>
      <c r="B4375" t="s">
        <v>8688</v>
      </c>
    </row>
    <row r="4376" spans="1:2">
      <c r="A4376" t="s">
        <v>8479</v>
      </c>
      <c r="B4376" t="s">
        <v>8480</v>
      </c>
    </row>
    <row r="4377" spans="1:2">
      <c r="A4377" t="s">
        <v>8371</v>
      </c>
      <c r="B4377" t="s">
        <v>8372</v>
      </c>
    </row>
    <row r="4378" spans="1:2">
      <c r="A4378" t="s">
        <v>9171</v>
      </c>
      <c r="B4378" t="s">
        <v>9172</v>
      </c>
    </row>
    <row r="4379" spans="1:2">
      <c r="A4379" t="s">
        <v>11187</v>
      </c>
      <c r="B4379" t="s">
        <v>11188</v>
      </c>
    </row>
    <row r="4380" spans="1:2">
      <c r="A4380" t="s">
        <v>11187</v>
      </c>
      <c r="B4380" t="s">
        <v>11189</v>
      </c>
    </row>
    <row r="4381" spans="1:2">
      <c r="A4381" t="s">
        <v>6746</v>
      </c>
      <c r="B4381" t="s">
        <v>6747</v>
      </c>
    </row>
    <row r="4382" spans="1:2">
      <c r="A4382" t="s">
        <v>4438</v>
      </c>
      <c r="B4382" t="s">
        <v>4440</v>
      </c>
    </row>
    <row r="4383" spans="1:2">
      <c r="A4383" t="s">
        <v>12590</v>
      </c>
      <c r="B4383" t="s">
        <v>12591</v>
      </c>
    </row>
    <row r="4384" spans="1:2">
      <c r="A4384" t="s">
        <v>12012</v>
      </c>
      <c r="B4384" t="s">
        <v>12013</v>
      </c>
    </row>
    <row r="4385" spans="1:2">
      <c r="A4385" t="s">
        <v>10929</v>
      </c>
      <c r="B4385" t="s">
        <v>10930</v>
      </c>
    </row>
    <row r="4386" spans="1:2">
      <c r="A4386" t="s">
        <v>9272</v>
      </c>
      <c r="B4386" t="s">
        <v>9273</v>
      </c>
    </row>
    <row r="4387" spans="1:2">
      <c r="A4387" t="s">
        <v>4923</v>
      </c>
      <c r="B4387" t="s">
        <v>4924</v>
      </c>
    </row>
    <row r="4388" spans="1:2">
      <c r="A4388" t="s">
        <v>14139</v>
      </c>
      <c r="B4388" t="s">
        <v>14210</v>
      </c>
    </row>
    <row r="4389" spans="1:2">
      <c r="A4389" t="s">
        <v>11087</v>
      </c>
      <c r="B4389" t="s">
        <v>11088</v>
      </c>
    </row>
    <row r="4390" spans="1:2">
      <c r="A4390" t="s">
        <v>11087</v>
      </c>
      <c r="B4390" t="s">
        <v>11089</v>
      </c>
    </row>
    <row r="4391" spans="1:2">
      <c r="A4391" t="s">
        <v>11829</v>
      </c>
      <c r="B4391" t="s">
        <v>11830</v>
      </c>
    </row>
    <row r="4392" spans="1:2">
      <c r="A4392" t="s">
        <v>11575</v>
      </c>
      <c r="B4392" t="s">
        <v>11576</v>
      </c>
    </row>
    <row r="4393" spans="1:2">
      <c r="A4393" t="s">
        <v>7114</v>
      </c>
      <c r="B4393" t="s">
        <v>7115</v>
      </c>
    </row>
    <row r="4394" spans="1:2">
      <c r="A4394" t="s">
        <v>9732</v>
      </c>
      <c r="B4394" t="s">
        <v>9733</v>
      </c>
    </row>
    <row r="4395" spans="1:2">
      <c r="A4395" t="s">
        <v>5161</v>
      </c>
      <c r="B4395" t="s">
        <v>5162</v>
      </c>
    </row>
    <row r="4396" spans="1:2">
      <c r="A4396" t="s">
        <v>13105</v>
      </c>
      <c r="B4396" t="s">
        <v>14272</v>
      </c>
    </row>
    <row r="4397" spans="1:2">
      <c r="A4397" t="s">
        <v>7411</v>
      </c>
      <c r="B4397" t="s">
        <v>7412</v>
      </c>
    </row>
    <row r="4398" spans="1:2">
      <c r="A4398" t="s">
        <v>9779</v>
      </c>
      <c r="B4398" t="s">
        <v>9780</v>
      </c>
    </row>
    <row r="4399" spans="1:2">
      <c r="A4399" t="s">
        <v>10459</v>
      </c>
      <c r="B4399" t="s">
        <v>10461</v>
      </c>
    </row>
    <row r="4400" spans="1:2">
      <c r="A4400" t="s">
        <v>4307</v>
      </c>
      <c r="B4400" t="s">
        <v>4308</v>
      </c>
    </row>
    <row r="4401" spans="1:2">
      <c r="A4401" t="s">
        <v>7102</v>
      </c>
      <c r="B4401" t="s">
        <v>7103</v>
      </c>
    </row>
    <row r="4402" spans="1:2">
      <c r="A4402" t="s">
        <v>10612</v>
      </c>
      <c r="B4402" t="s">
        <v>7103</v>
      </c>
    </row>
    <row r="4403" spans="1:2">
      <c r="A4403" t="s">
        <v>10289</v>
      </c>
      <c r="B4403" t="s">
        <v>10291</v>
      </c>
    </row>
    <row r="4404" spans="1:2">
      <c r="A4404" t="s">
        <v>10289</v>
      </c>
      <c r="B4404" t="s">
        <v>10291</v>
      </c>
    </row>
    <row r="4405" spans="1:2">
      <c r="A4405" t="s">
        <v>4786</v>
      </c>
      <c r="B4405" t="s">
        <v>4787</v>
      </c>
    </row>
    <row r="4406" spans="1:2">
      <c r="A4406" t="s">
        <v>10289</v>
      </c>
      <c r="B4406" t="s">
        <v>10290</v>
      </c>
    </row>
    <row r="4407" spans="1:2">
      <c r="A4407" t="s">
        <v>10047</v>
      </c>
      <c r="B4407" t="s">
        <v>10048</v>
      </c>
    </row>
    <row r="4408" spans="1:2">
      <c r="A4408" t="s">
        <v>8165</v>
      </c>
      <c r="B4408" t="s">
        <v>8168</v>
      </c>
    </row>
    <row r="4409" spans="1:2">
      <c r="A4409" t="s">
        <v>8165</v>
      </c>
      <c r="B4409" t="s">
        <v>8167</v>
      </c>
    </row>
    <row r="4410" spans="1:2">
      <c r="A4410" t="s">
        <v>8165</v>
      </c>
      <c r="B4410" t="s">
        <v>8166</v>
      </c>
    </row>
    <row r="4411" spans="1:2">
      <c r="A4411" t="s">
        <v>4755</v>
      </c>
      <c r="B4411" t="s">
        <v>4756</v>
      </c>
    </row>
    <row r="4412" spans="1:2">
      <c r="A4412" t="s">
        <v>5917</v>
      </c>
      <c r="B4412" t="s">
        <v>5918</v>
      </c>
    </row>
    <row r="4413" spans="1:2">
      <c r="A4413" t="s">
        <v>12675</v>
      </c>
      <c r="B4413" t="s">
        <v>12677</v>
      </c>
    </row>
    <row r="4414" spans="1:2">
      <c r="A4414" t="s">
        <v>11337</v>
      </c>
      <c r="B4414" t="s">
        <v>11338</v>
      </c>
    </row>
    <row r="4415" spans="1:2">
      <c r="A4415" t="s">
        <v>7898</v>
      </c>
      <c r="B4415" t="s">
        <v>7899</v>
      </c>
    </row>
    <row r="4416" spans="1:2">
      <c r="A4416" t="s">
        <v>7919</v>
      </c>
      <c r="B4416" t="s">
        <v>7921</v>
      </c>
    </row>
    <row r="4417" spans="1:2">
      <c r="A4417" t="s">
        <v>7922</v>
      </c>
      <c r="B4417" t="s">
        <v>7923</v>
      </c>
    </row>
    <row r="4418" spans="1:2">
      <c r="A4418" t="s">
        <v>5866</v>
      </c>
      <c r="B4418" t="s">
        <v>5867</v>
      </c>
    </row>
    <row r="4419" spans="1:2">
      <c r="A4419" t="s">
        <v>5908</v>
      </c>
      <c r="B4419" t="s">
        <v>5909</v>
      </c>
    </row>
    <row r="4420" spans="1:2">
      <c r="A4420" t="s">
        <v>6455</v>
      </c>
      <c r="B4420" t="s">
        <v>6456</v>
      </c>
    </row>
    <row r="4421" spans="1:2">
      <c r="A4421" t="s">
        <v>8293</v>
      </c>
      <c r="B4421" t="s">
        <v>8294</v>
      </c>
    </row>
    <row r="4422" spans="1:2">
      <c r="A4422" t="s">
        <v>8293</v>
      </c>
      <c r="B4422" t="s">
        <v>8294</v>
      </c>
    </row>
    <row r="4423" spans="1:2">
      <c r="A4423" t="s">
        <v>10263</v>
      </c>
      <c r="B4423" t="s">
        <v>10265</v>
      </c>
    </row>
    <row r="4424" spans="1:2">
      <c r="A4424" t="s">
        <v>9501</v>
      </c>
      <c r="B4424" t="s">
        <v>9502</v>
      </c>
    </row>
    <row r="4425" spans="1:2">
      <c r="A4425" t="s">
        <v>9501</v>
      </c>
      <c r="B4425" t="s">
        <v>9502</v>
      </c>
    </row>
    <row r="4426" spans="1:2">
      <c r="A4426" t="s">
        <v>10249</v>
      </c>
      <c r="B4426" t="s">
        <v>10251</v>
      </c>
    </row>
    <row r="4427" spans="1:2">
      <c r="A4427" t="s">
        <v>10658</v>
      </c>
      <c r="B4427" t="s">
        <v>10659</v>
      </c>
    </row>
    <row r="4428" spans="1:2">
      <c r="A4428" t="s">
        <v>10658</v>
      </c>
      <c r="B4428" t="s">
        <v>10660</v>
      </c>
    </row>
    <row r="4429" spans="1:2">
      <c r="A4429" t="s">
        <v>7989</v>
      </c>
      <c r="B4429" t="s">
        <v>7990</v>
      </c>
    </row>
    <row r="4430" spans="1:2">
      <c r="A4430" t="s">
        <v>5449</v>
      </c>
      <c r="B4430" t="s">
        <v>5451</v>
      </c>
    </row>
    <row r="4431" spans="1:2">
      <c r="A4431" t="s">
        <v>13156</v>
      </c>
      <c r="B4431" t="s">
        <v>13157</v>
      </c>
    </row>
    <row r="4432" spans="1:2">
      <c r="A4432" t="s">
        <v>3617</v>
      </c>
      <c r="B4432" t="s">
        <v>3618</v>
      </c>
    </row>
    <row r="4433" spans="1:2">
      <c r="A4433" t="s">
        <v>3705</v>
      </c>
      <c r="B4433" t="s">
        <v>3706</v>
      </c>
    </row>
    <row r="4434" spans="1:2">
      <c r="A4434" t="s">
        <v>7161</v>
      </c>
      <c r="B4434" t="s">
        <v>7162</v>
      </c>
    </row>
    <row r="4435" spans="1:2">
      <c r="A4435" t="s">
        <v>3599</v>
      </c>
      <c r="B4435" t="s">
        <v>3600</v>
      </c>
    </row>
    <row r="4436" spans="1:2">
      <c r="A4436" t="s">
        <v>6453</v>
      </c>
      <c r="B4436" t="s">
        <v>6454</v>
      </c>
    </row>
    <row r="4437" spans="1:2">
      <c r="A4437" t="s">
        <v>5433</v>
      </c>
      <c r="B4437" t="s">
        <v>5434</v>
      </c>
    </row>
    <row r="4438" spans="1:2">
      <c r="A4438" t="s">
        <v>4676</v>
      </c>
      <c r="B4438" t="s">
        <v>4677</v>
      </c>
    </row>
    <row r="4439" spans="1:2">
      <c r="A4439" t="s">
        <v>12086</v>
      </c>
      <c r="B4439" t="s">
        <v>12088</v>
      </c>
    </row>
    <row r="4440" spans="1:2">
      <c r="A4440" t="s">
        <v>10233</v>
      </c>
      <c r="B4440" t="s">
        <v>10235</v>
      </c>
    </row>
    <row r="4441" spans="1:2">
      <c r="A4441" t="s">
        <v>3718</v>
      </c>
      <c r="B4441" t="s">
        <v>3719</v>
      </c>
    </row>
    <row r="4442" spans="1:2">
      <c r="A4442" t="s">
        <v>7187</v>
      </c>
      <c r="B4442" t="s">
        <v>7188</v>
      </c>
    </row>
    <row r="4443" spans="1:2">
      <c r="A4443" t="s">
        <v>13173</v>
      </c>
      <c r="B4443" t="s">
        <v>13174</v>
      </c>
    </row>
    <row r="4444" spans="1:2">
      <c r="A4444" t="s">
        <v>9462</v>
      </c>
      <c r="B4444" t="s">
        <v>9463</v>
      </c>
    </row>
    <row r="4445" spans="1:2">
      <c r="A4445" t="s">
        <v>9462</v>
      </c>
      <c r="B4445" t="s">
        <v>9463</v>
      </c>
    </row>
    <row r="4446" spans="1:2">
      <c r="A4446" t="s">
        <v>8014</v>
      </c>
      <c r="B4446" t="s">
        <v>8017</v>
      </c>
    </row>
    <row r="4447" spans="1:2">
      <c r="A4447" t="s">
        <v>9412</v>
      </c>
      <c r="B4447" t="s">
        <v>9413</v>
      </c>
    </row>
    <row r="4448" spans="1:2">
      <c r="A4448" t="s">
        <v>9412</v>
      </c>
      <c r="B4448" t="s">
        <v>9413</v>
      </c>
    </row>
    <row r="4449" spans="1:2">
      <c r="A4449" t="s">
        <v>13290</v>
      </c>
      <c r="B4449" t="s">
        <v>13291</v>
      </c>
    </row>
    <row r="4450" spans="1:2">
      <c r="A4450" t="s">
        <v>13330</v>
      </c>
      <c r="B4450" t="s">
        <v>13331</v>
      </c>
    </row>
    <row r="4451" spans="1:2">
      <c r="A4451" t="s">
        <v>13256</v>
      </c>
      <c r="B4451" t="s">
        <v>13257</v>
      </c>
    </row>
    <row r="4452" spans="1:2">
      <c r="A4452" t="s">
        <v>13252</v>
      </c>
      <c r="B4452" t="s">
        <v>13253</v>
      </c>
    </row>
    <row r="4453" spans="1:2">
      <c r="A4453" t="s">
        <v>13350</v>
      </c>
      <c r="B4453" t="s">
        <v>13351</v>
      </c>
    </row>
    <row r="4454" spans="1:2">
      <c r="A4454" t="s">
        <v>9572</v>
      </c>
      <c r="B4454" t="s">
        <v>9573</v>
      </c>
    </row>
    <row r="4455" spans="1:2">
      <c r="A4455" t="s">
        <v>3630</v>
      </c>
      <c r="B4455" t="s">
        <v>3631</v>
      </c>
    </row>
    <row r="4456" spans="1:2">
      <c r="A4456" t="s">
        <v>3640</v>
      </c>
      <c r="B4456" t="s">
        <v>3641</v>
      </c>
    </row>
    <row r="4457" spans="1:2">
      <c r="A4457" t="s">
        <v>4447</v>
      </c>
      <c r="B4457" t="s">
        <v>1824</v>
      </c>
    </row>
    <row r="4458" spans="1:2">
      <c r="A4458" t="s">
        <v>4447</v>
      </c>
      <c r="B4458" t="s">
        <v>4448</v>
      </c>
    </row>
    <row r="4459" spans="1:2">
      <c r="A4459" t="s">
        <v>3577</v>
      </c>
      <c r="B4459" t="s">
        <v>3180</v>
      </c>
    </row>
    <row r="4460" spans="1:2">
      <c r="A4460" t="s">
        <v>9723</v>
      </c>
      <c r="B4460" t="s">
        <v>9724</v>
      </c>
    </row>
    <row r="4461" spans="1:2">
      <c r="A4461" t="s">
        <v>6600</v>
      </c>
      <c r="B4461" t="s">
        <v>6601</v>
      </c>
    </row>
    <row r="4462" spans="1:2">
      <c r="A4462" t="s">
        <v>10583</v>
      </c>
      <c r="B4462" t="s">
        <v>10585</v>
      </c>
    </row>
    <row r="4463" spans="1:2">
      <c r="A4463" t="s">
        <v>6635</v>
      </c>
      <c r="B4463" t="s">
        <v>6636</v>
      </c>
    </row>
    <row r="4464" spans="1:2">
      <c r="A4464" t="s">
        <v>6665</v>
      </c>
      <c r="B4464" t="s">
        <v>6666</v>
      </c>
    </row>
    <row r="4465" spans="1:2">
      <c r="A4465" t="s">
        <v>4765</v>
      </c>
      <c r="B4465" t="s">
        <v>4766</v>
      </c>
    </row>
    <row r="4466" spans="1:2">
      <c r="A4466" t="s">
        <v>9734</v>
      </c>
      <c r="B4466" t="s">
        <v>9735</v>
      </c>
    </row>
    <row r="4467" spans="1:2">
      <c r="A4467" t="s">
        <v>10474</v>
      </c>
      <c r="B4467" t="s">
        <v>10476</v>
      </c>
    </row>
    <row r="4468" spans="1:2">
      <c r="A4468" t="s">
        <v>3632</v>
      </c>
      <c r="B4468" t="s">
        <v>3633</v>
      </c>
    </row>
    <row r="4469" spans="1:2">
      <c r="A4469" t="s">
        <v>10281</v>
      </c>
      <c r="B4469" t="s">
        <v>10283</v>
      </c>
    </row>
    <row r="4470" spans="1:2">
      <c r="A4470" t="s">
        <v>8283</v>
      </c>
      <c r="B4470" t="s">
        <v>8284</v>
      </c>
    </row>
    <row r="4471" spans="1:2">
      <c r="A4471" t="s">
        <v>8283</v>
      </c>
      <c r="B4471" t="s">
        <v>8284</v>
      </c>
    </row>
    <row r="4472" spans="1:2">
      <c r="A4472" t="s">
        <v>7965</v>
      </c>
      <c r="B4472" t="s">
        <v>7967</v>
      </c>
    </row>
    <row r="4473" spans="1:2">
      <c r="A4473" t="s">
        <v>5709</v>
      </c>
      <c r="B4473" t="s">
        <v>5710</v>
      </c>
    </row>
    <row r="4474" spans="1:2">
      <c r="A4474" t="s">
        <v>3332</v>
      </c>
      <c r="B4474" t="s">
        <v>3333</v>
      </c>
    </row>
    <row r="4475" spans="1:2">
      <c r="A4475" t="s">
        <v>9622</v>
      </c>
      <c r="B4475" t="s">
        <v>9624</v>
      </c>
    </row>
    <row r="4476" spans="1:2">
      <c r="A4476" t="s">
        <v>8875</v>
      </c>
      <c r="B4476" t="s">
        <v>8876</v>
      </c>
    </row>
    <row r="4477" spans="1:2">
      <c r="A4477" t="s">
        <v>9503</v>
      </c>
      <c r="B4477" t="s">
        <v>9504</v>
      </c>
    </row>
    <row r="4478" spans="1:2">
      <c r="A4478" t="s">
        <v>9503</v>
      </c>
      <c r="B4478" t="s">
        <v>9505</v>
      </c>
    </row>
    <row r="4479" spans="1:2">
      <c r="A4479" t="s">
        <v>9475</v>
      </c>
      <c r="B4479" t="s">
        <v>9476</v>
      </c>
    </row>
    <row r="4480" spans="1:2">
      <c r="A4480" t="s">
        <v>9475</v>
      </c>
      <c r="B4480" t="s">
        <v>9476</v>
      </c>
    </row>
    <row r="4481" spans="1:2">
      <c r="A4481" t="s">
        <v>8873</v>
      </c>
      <c r="B4481" t="s">
        <v>8874</v>
      </c>
    </row>
    <row r="4482" spans="1:2">
      <c r="A4482" t="s">
        <v>11723</v>
      </c>
      <c r="B4482" t="s">
        <v>11724</v>
      </c>
    </row>
    <row r="4483" spans="1:2">
      <c r="A4483" t="s">
        <v>6425</v>
      </c>
      <c r="B4483" t="s">
        <v>6426</v>
      </c>
    </row>
    <row r="4484" spans="1:2">
      <c r="A4484" t="s">
        <v>11513</v>
      </c>
      <c r="B4484" t="s">
        <v>11514</v>
      </c>
    </row>
    <row r="4485" spans="1:2">
      <c r="A4485" t="s">
        <v>11577</v>
      </c>
      <c r="B4485" t="s">
        <v>11578</v>
      </c>
    </row>
    <row r="4486" spans="1:2">
      <c r="A4486" t="s">
        <v>11725</v>
      </c>
      <c r="B4486" t="s">
        <v>11726</v>
      </c>
    </row>
    <row r="4487" spans="1:2">
      <c r="A4487" t="s">
        <v>9209</v>
      </c>
      <c r="B4487" t="s">
        <v>9210</v>
      </c>
    </row>
    <row r="4488" spans="1:2">
      <c r="A4488" t="s">
        <v>11463</v>
      </c>
      <c r="B4488" t="s">
        <v>11464</v>
      </c>
    </row>
    <row r="4489" spans="1:2">
      <c r="A4489" t="s">
        <v>8373</v>
      </c>
      <c r="B4489" t="s">
        <v>8374</v>
      </c>
    </row>
    <row r="4490" spans="1:2">
      <c r="A4490" t="s">
        <v>10661</v>
      </c>
      <c r="B4490" t="s">
        <v>10662</v>
      </c>
    </row>
    <row r="4491" spans="1:2">
      <c r="A4491" t="s">
        <v>10661</v>
      </c>
      <c r="B4491" t="s">
        <v>10663</v>
      </c>
    </row>
    <row r="4492" spans="1:2">
      <c r="A4492" t="s">
        <v>4281</v>
      </c>
      <c r="B4492" t="s">
        <v>4282</v>
      </c>
    </row>
    <row r="4493" spans="1:2">
      <c r="A4493" t="s">
        <v>7294</v>
      </c>
      <c r="B4493" t="s">
        <v>7295</v>
      </c>
    </row>
    <row r="4494" spans="1:2">
      <c r="A4494" t="s">
        <v>7104</v>
      </c>
      <c r="B4494" t="s">
        <v>7105</v>
      </c>
    </row>
    <row r="4495" spans="1:2">
      <c r="A4495" t="s">
        <v>3808</v>
      </c>
      <c r="B4495" t="s">
        <v>3809</v>
      </c>
    </row>
    <row r="4496" spans="1:2">
      <c r="A4496" t="s">
        <v>3857</v>
      </c>
      <c r="B4496" t="s">
        <v>3858</v>
      </c>
    </row>
    <row r="4497" spans="1:2">
      <c r="A4497" t="s">
        <v>3861</v>
      </c>
      <c r="B4497" t="s">
        <v>3858</v>
      </c>
    </row>
    <row r="4498" spans="1:2">
      <c r="A4498" t="s">
        <v>12812</v>
      </c>
      <c r="B4498" t="s">
        <v>12813</v>
      </c>
    </row>
    <row r="4499" spans="1:2">
      <c r="A4499" t="s">
        <v>9311</v>
      </c>
      <c r="B4499" t="s">
        <v>9312</v>
      </c>
    </row>
    <row r="4500" spans="1:2">
      <c r="A4500" t="s">
        <v>4964</v>
      </c>
      <c r="B4500" t="s">
        <v>4965</v>
      </c>
    </row>
    <row r="4501" spans="1:2">
      <c r="A4501" t="s">
        <v>9107</v>
      </c>
      <c r="B4501" t="s">
        <v>9108</v>
      </c>
    </row>
    <row r="4502" spans="1:2">
      <c r="A4502" t="s">
        <v>9107</v>
      </c>
      <c r="B4502" t="s">
        <v>9108</v>
      </c>
    </row>
    <row r="4503" spans="1:2">
      <c r="A4503" t="s">
        <v>10673</v>
      </c>
      <c r="B4503" t="s">
        <v>10675</v>
      </c>
    </row>
    <row r="4504" spans="1:2">
      <c r="A4504" t="s">
        <v>10673</v>
      </c>
      <c r="B4504" t="s">
        <v>10674</v>
      </c>
    </row>
    <row r="4505" spans="1:2">
      <c r="A4505" t="s">
        <v>3772</v>
      </c>
      <c r="B4505" t="s">
        <v>3773</v>
      </c>
    </row>
    <row r="4506" spans="1:2">
      <c r="A4506" t="s">
        <v>3883</v>
      </c>
      <c r="B4506" t="s">
        <v>3873</v>
      </c>
    </row>
    <row r="4507" spans="1:2">
      <c r="A4507" t="s">
        <v>3872</v>
      </c>
      <c r="B4507" t="s">
        <v>3873</v>
      </c>
    </row>
    <row r="4508" spans="1:2">
      <c r="A4508" t="s">
        <v>9241</v>
      </c>
      <c r="B4508" t="s">
        <v>9242</v>
      </c>
    </row>
    <row r="4509" spans="1:2">
      <c r="A4509" t="s">
        <v>12185</v>
      </c>
      <c r="B4509" t="s">
        <v>12186</v>
      </c>
    </row>
    <row r="4510" spans="1:2">
      <c r="A4510" t="s">
        <v>5366</v>
      </c>
      <c r="B4510" t="s">
        <v>5367</v>
      </c>
    </row>
    <row r="4511" spans="1:2">
      <c r="A4511" t="s">
        <v>10069</v>
      </c>
      <c r="B4511" t="s">
        <v>10070</v>
      </c>
    </row>
    <row r="4512" spans="1:2">
      <c r="A4512" t="s">
        <v>8375</v>
      </c>
      <c r="B4512" t="s">
        <v>8376</v>
      </c>
    </row>
    <row r="4513" spans="1:2">
      <c r="A4513" t="s">
        <v>7907</v>
      </c>
      <c r="B4513" t="s">
        <v>7908</v>
      </c>
    </row>
    <row r="4514" spans="1:2">
      <c r="A4514" t="s">
        <v>10915</v>
      </c>
      <c r="B4514" t="s">
        <v>10916</v>
      </c>
    </row>
    <row r="4515" spans="1:2">
      <c r="A4515" t="s">
        <v>10963</v>
      </c>
      <c r="B4515" t="s">
        <v>10964</v>
      </c>
    </row>
    <row r="4516" spans="1:2">
      <c r="A4516" t="s">
        <v>9085</v>
      </c>
      <c r="B4516" t="s">
        <v>9086</v>
      </c>
    </row>
    <row r="4517" spans="1:2">
      <c r="A4517" t="s">
        <v>9085</v>
      </c>
      <c r="B4517" t="s">
        <v>9086</v>
      </c>
    </row>
    <row r="4518" spans="1:2">
      <c r="A4518" t="s">
        <v>12213</v>
      </c>
      <c r="B4518" t="s">
        <v>12214</v>
      </c>
    </row>
    <row r="4519" spans="1:2">
      <c r="A4519" t="s">
        <v>8169</v>
      </c>
      <c r="B4519" t="s">
        <v>8171</v>
      </c>
    </row>
    <row r="4520" spans="1:2">
      <c r="A4520" t="s">
        <v>8169</v>
      </c>
      <c r="B4520" t="s">
        <v>8171</v>
      </c>
    </row>
    <row r="4521" spans="1:2">
      <c r="A4521" t="s">
        <v>8481</v>
      </c>
      <c r="B4521" t="s">
        <v>8482</v>
      </c>
    </row>
    <row r="4522" spans="1:2">
      <c r="A4522" t="s">
        <v>7266</v>
      </c>
      <c r="B4522" t="s">
        <v>7267</v>
      </c>
    </row>
    <row r="4523" spans="1:2">
      <c r="A4523" t="s">
        <v>11579</v>
      </c>
      <c r="B4523" t="s">
        <v>11580</v>
      </c>
    </row>
    <row r="4524" spans="1:2">
      <c r="A4524" t="s">
        <v>13433</v>
      </c>
      <c r="B4524" t="s">
        <v>13434</v>
      </c>
    </row>
    <row r="4525" spans="1:2">
      <c r="A4525" t="s">
        <v>12225</v>
      </c>
      <c r="B4525" t="s">
        <v>2041</v>
      </c>
    </row>
    <row r="4526" spans="1:2">
      <c r="A4526" t="s">
        <v>4093</v>
      </c>
      <c r="B4526" t="s">
        <v>4094</v>
      </c>
    </row>
    <row r="4527" spans="1:2">
      <c r="A4527" t="s">
        <v>11853</v>
      </c>
      <c r="B4527" t="s">
        <v>11854</v>
      </c>
    </row>
    <row r="4528" spans="1:2">
      <c r="A4528" t="s">
        <v>6385</v>
      </c>
      <c r="B4528" t="s">
        <v>6386</v>
      </c>
    </row>
    <row r="4529" spans="1:2">
      <c r="A4529" t="s">
        <v>11757</v>
      </c>
      <c r="B4529" t="s">
        <v>11758</v>
      </c>
    </row>
    <row r="4530" spans="1:2">
      <c r="A4530" t="s">
        <v>11356</v>
      </c>
      <c r="B4530" t="s">
        <v>11357</v>
      </c>
    </row>
    <row r="4531" spans="1:2">
      <c r="A4531" t="s">
        <v>8466</v>
      </c>
      <c r="B4531" t="s">
        <v>8467</v>
      </c>
    </row>
    <row r="4532" spans="1:2">
      <c r="A4532" t="s">
        <v>6270</v>
      </c>
      <c r="B4532" t="s">
        <v>6271</v>
      </c>
    </row>
    <row r="4533" spans="1:2">
      <c r="A4533" t="s">
        <v>6306</v>
      </c>
      <c r="B4533" t="s">
        <v>6307</v>
      </c>
    </row>
    <row r="4534" spans="1:2">
      <c r="A4534" t="s">
        <v>8466</v>
      </c>
      <c r="B4534" t="s">
        <v>8468</v>
      </c>
    </row>
    <row r="4535" spans="1:2">
      <c r="A4535" t="s">
        <v>3426</v>
      </c>
      <c r="B4535" t="s">
        <v>3427</v>
      </c>
    </row>
    <row r="4536" spans="1:2">
      <c r="A4536" t="s">
        <v>7427</v>
      </c>
      <c r="B4536" t="s">
        <v>7428</v>
      </c>
    </row>
    <row r="4537" spans="1:2">
      <c r="A4537" t="s">
        <v>7276</v>
      </c>
      <c r="B4537" t="s">
        <v>7277</v>
      </c>
    </row>
    <row r="4538" spans="1:2">
      <c r="A4538" t="s">
        <v>10719</v>
      </c>
      <c r="B4538" t="s">
        <v>10720</v>
      </c>
    </row>
    <row r="4539" spans="1:2">
      <c r="A4539" t="s">
        <v>10739</v>
      </c>
      <c r="B4539" t="s">
        <v>10740</v>
      </c>
    </row>
    <row r="4540" spans="1:2">
      <c r="A4540" t="s">
        <v>6544</v>
      </c>
      <c r="B4540" t="s">
        <v>6546</v>
      </c>
    </row>
    <row r="4541" spans="1:2">
      <c r="A4541" t="s">
        <v>6558</v>
      </c>
      <c r="B4541" t="s">
        <v>6561</v>
      </c>
    </row>
    <row r="4542" spans="1:2">
      <c r="A4542" t="s">
        <v>6544</v>
      </c>
      <c r="B4542" t="s">
        <v>6545</v>
      </c>
    </row>
    <row r="4543" spans="1:2">
      <c r="A4543" t="s">
        <v>6544</v>
      </c>
      <c r="B4543" t="s">
        <v>6547</v>
      </c>
    </row>
    <row r="4544" spans="1:2">
      <c r="A4544" t="s">
        <v>6558</v>
      </c>
      <c r="B4544" t="s">
        <v>6559</v>
      </c>
    </row>
    <row r="4545" spans="1:2">
      <c r="A4545" t="s">
        <v>6558</v>
      </c>
      <c r="B4545" t="s">
        <v>6560</v>
      </c>
    </row>
    <row r="4546" spans="1:2">
      <c r="A4546" t="s">
        <v>4634</v>
      </c>
      <c r="B4546" t="s">
        <v>4635</v>
      </c>
    </row>
    <row r="4547" spans="1:2">
      <c r="A4547" t="s">
        <v>10551</v>
      </c>
      <c r="B4547" t="s">
        <v>10553</v>
      </c>
    </row>
    <row r="4548" spans="1:2">
      <c r="A4548" t="s">
        <v>10495</v>
      </c>
      <c r="B4548" t="s">
        <v>10497</v>
      </c>
    </row>
    <row r="4549" spans="1:2">
      <c r="A4549" t="s">
        <v>10570</v>
      </c>
      <c r="B4549" t="s">
        <v>10572</v>
      </c>
    </row>
    <row r="4550" spans="1:2">
      <c r="A4550" t="s">
        <v>10421</v>
      </c>
      <c r="B4550" t="s">
        <v>10423</v>
      </c>
    </row>
    <row r="4551" spans="1:2">
      <c r="A4551" t="s">
        <v>10481</v>
      </c>
      <c r="B4551" t="s">
        <v>10482</v>
      </c>
    </row>
    <row r="4552" spans="1:2">
      <c r="A4552" t="s">
        <v>10350</v>
      </c>
      <c r="B4552" t="s">
        <v>10351</v>
      </c>
    </row>
    <row r="4553" spans="1:2">
      <c r="A4553" t="s">
        <v>10388</v>
      </c>
      <c r="B4553" t="s">
        <v>10390</v>
      </c>
    </row>
    <row r="4554" spans="1:2">
      <c r="A4554" t="s">
        <v>10336</v>
      </c>
      <c r="B4554" t="s">
        <v>10338</v>
      </c>
    </row>
    <row r="4555" spans="1:2">
      <c r="A4555" t="s">
        <v>10402</v>
      </c>
      <c r="B4555" t="s">
        <v>10404</v>
      </c>
    </row>
    <row r="4556" spans="1:2">
      <c r="A4556" t="s">
        <v>10444</v>
      </c>
      <c r="B4556" t="s">
        <v>10446</v>
      </c>
    </row>
    <row r="4557" spans="1:2">
      <c r="A4557" t="s">
        <v>10465</v>
      </c>
      <c r="B4557" t="s">
        <v>10467</v>
      </c>
    </row>
    <row r="4558" spans="1:2">
      <c r="A4558" t="s">
        <v>10586</v>
      </c>
      <c r="B4558" t="s">
        <v>10588</v>
      </c>
    </row>
    <row r="4559" spans="1:2">
      <c r="A4559" t="s">
        <v>10370</v>
      </c>
      <c r="B4559" t="s">
        <v>10372</v>
      </c>
    </row>
    <row r="4560" spans="1:2">
      <c r="A4560" t="s">
        <v>10527</v>
      </c>
      <c r="B4560" t="s">
        <v>10529</v>
      </c>
    </row>
    <row r="4561" spans="1:2">
      <c r="A4561" t="s">
        <v>10513</v>
      </c>
      <c r="B4561" t="s">
        <v>10514</v>
      </c>
    </row>
    <row r="4562" spans="1:2">
      <c r="A4562" t="s">
        <v>8466</v>
      </c>
      <c r="B4562" t="s">
        <v>8469</v>
      </c>
    </row>
    <row r="4563" spans="1:2">
      <c r="A4563" t="s">
        <v>8470</v>
      </c>
      <c r="B4563" t="s">
        <v>8471</v>
      </c>
    </row>
    <row r="4564" spans="1:2">
      <c r="A4564" t="s">
        <v>5302</v>
      </c>
      <c r="B4564" t="s">
        <v>5303</v>
      </c>
    </row>
    <row r="4565" spans="1:2">
      <c r="A4565" t="s">
        <v>8470</v>
      </c>
      <c r="B4565" t="s">
        <v>8472</v>
      </c>
    </row>
    <row r="4566" spans="1:2">
      <c r="A4566" t="s">
        <v>8470</v>
      </c>
      <c r="B4566" t="s">
        <v>8472</v>
      </c>
    </row>
    <row r="4567" spans="1:2">
      <c r="A4567" t="s">
        <v>11485</v>
      </c>
      <c r="B4567" t="s">
        <v>11486</v>
      </c>
    </row>
    <row r="4568" spans="1:2">
      <c r="A4568" t="s">
        <v>5962</v>
      </c>
      <c r="B4568" t="s">
        <v>5963</v>
      </c>
    </row>
    <row r="4569" spans="1:2">
      <c r="A4569" t="s">
        <v>11254</v>
      </c>
      <c r="B4569" t="s">
        <v>11255</v>
      </c>
    </row>
    <row r="4570" spans="1:2">
      <c r="A4570" t="s">
        <v>3747</v>
      </c>
      <c r="B4570" t="s">
        <v>3748</v>
      </c>
    </row>
    <row r="4571" spans="1:2">
      <c r="A4571" t="s">
        <v>3747</v>
      </c>
      <c r="B4571" t="s">
        <v>3748</v>
      </c>
    </row>
    <row r="4572" spans="1:2">
      <c r="A4572" t="s">
        <v>3747</v>
      </c>
      <c r="B4572" t="s">
        <v>3748</v>
      </c>
    </row>
    <row r="4573" spans="1:2">
      <c r="A4573" t="s">
        <v>9229</v>
      </c>
      <c r="B4573" t="s">
        <v>9230</v>
      </c>
    </row>
    <row r="4574" spans="1:2">
      <c r="A4574" t="s">
        <v>6602</v>
      </c>
      <c r="B4574" t="s">
        <v>6603</v>
      </c>
    </row>
    <row r="4575" spans="1:2">
      <c r="A4575" t="s">
        <v>5715</v>
      </c>
      <c r="B4575" t="s">
        <v>5716</v>
      </c>
    </row>
    <row r="4576" spans="1:2">
      <c r="A4576" t="s">
        <v>8527</v>
      </c>
      <c r="B4576" t="s">
        <v>8528</v>
      </c>
    </row>
    <row r="4577" spans="1:2">
      <c r="A4577" t="s">
        <v>8511</v>
      </c>
      <c r="B4577" t="s">
        <v>8512</v>
      </c>
    </row>
    <row r="4578" spans="1:2">
      <c r="A4578" t="s">
        <v>8977</v>
      </c>
      <c r="B4578" t="s">
        <v>8978</v>
      </c>
    </row>
    <row r="4579" spans="1:2">
      <c r="A4579" t="s">
        <v>13453</v>
      </c>
      <c r="B4579" t="s">
        <v>13456</v>
      </c>
    </row>
    <row r="4580" spans="1:2">
      <c r="A4580" t="s">
        <v>5078</v>
      </c>
      <c r="B4580" t="s">
        <v>5079</v>
      </c>
    </row>
    <row r="4581" spans="1:2">
      <c r="A4581" t="s">
        <v>13037</v>
      </c>
      <c r="B4581" t="s">
        <v>1801</v>
      </c>
    </row>
    <row r="4582" spans="1:2">
      <c r="A4582" t="s">
        <v>6030</v>
      </c>
      <c r="B4582" t="s">
        <v>6031</v>
      </c>
    </row>
    <row r="4583" spans="1:2">
      <c r="A4583" t="s">
        <v>5780</v>
      </c>
      <c r="B4583" t="s">
        <v>5781</v>
      </c>
    </row>
    <row r="4584" spans="1:2">
      <c r="A4584" t="s">
        <v>6948</v>
      </c>
      <c r="B4584" t="s">
        <v>6949</v>
      </c>
    </row>
    <row r="4585" spans="1:2">
      <c r="A4585" t="s">
        <v>4838</v>
      </c>
      <c r="B4585" t="s">
        <v>4839</v>
      </c>
    </row>
    <row r="4586" spans="1:2">
      <c r="A4586" t="s">
        <v>4842</v>
      </c>
      <c r="B4586" t="s">
        <v>4843</v>
      </c>
    </row>
    <row r="4587" spans="1:2">
      <c r="A4587" t="s">
        <v>4850</v>
      </c>
      <c r="B4587" t="s">
        <v>4851</v>
      </c>
    </row>
    <row r="4588" spans="1:2">
      <c r="A4588" t="s">
        <v>11515</v>
      </c>
      <c r="B4588" t="s">
        <v>11516</v>
      </c>
    </row>
    <row r="4589" spans="1:2">
      <c r="A4589" t="s">
        <v>11527</v>
      </c>
      <c r="B4589" t="s">
        <v>11528</v>
      </c>
    </row>
    <row r="4590" spans="1:2">
      <c r="A4590" t="s">
        <v>6182</v>
      </c>
      <c r="B4590" t="s">
        <v>6183</v>
      </c>
    </row>
    <row r="4591" spans="1:2">
      <c r="A4591" t="s">
        <v>8651</v>
      </c>
      <c r="B4591" t="s">
        <v>8652</v>
      </c>
    </row>
    <row r="4592" spans="1:2">
      <c r="A4592" t="s">
        <v>8426</v>
      </c>
      <c r="B4592" t="s">
        <v>8427</v>
      </c>
    </row>
    <row r="4593" spans="1:2">
      <c r="A4593" t="s">
        <v>7382</v>
      </c>
      <c r="B4593" t="s">
        <v>7383</v>
      </c>
    </row>
    <row r="4594" spans="1:2">
      <c r="A4594" t="s">
        <v>12055</v>
      </c>
      <c r="B4594" t="s">
        <v>12056</v>
      </c>
    </row>
    <row r="4595" spans="1:2">
      <c r="A4595" t="s">
        <v>8715</v>
      </c>
      <c r="B4595" t="s">
        <v>8716</v>
      </c>
    </row>
    <row r="4596" spans="1:2">
      <c r="A4596" t="s">
        <v>7272</v>
      </c>
      <c r="B4596" t="s">
        <v>7273</v>
      </c>
    </row>
    <row r="4597" spans="1:2">
      <c r="A4597" t="s">
        <v>4223</v>
      </c>
      <c r="B4597" t="s">
        <v>4224</v>
      </c>
    </row>
    <row r="4598" spans="1:2">
      <c r="A4598" t="s">
        <v>4213</v>
      </c>
      <c r="B4598" t="s">
        <v>4214</v>
      </c>
    </row>
    <row r="4599" spans="1:2">
      <c r="A4599" t="s">
        <v>4239</v>
      </c>
      <c r="B4599" t="s">
        <v>4240</v>
      </c>
    </row>
    <row r="4600" spans="1:2">
      <c r="A4600" t="s">
        <v>3535</v>
      </c>
      <c r="B4600" t="s">
        <v>3536</v>
      </c>
    </row>
    <row r="4601" spans="1:2">
      <c r="A4601" t="s">
        <v>13121</v>
      </c>
      <c r="B4601" t="s">
        <v>3536</v>
      </c>
    </row>
    <row r="4602" spans="1:2">
      <c r="A4602" t="s">
        <v>9948</v>
      </c>
      <c r="B4602" t="s">
        <v>9949</v>
      </c>
    </row>
    <row r="4603" spans="1:2">
      <c r="A4603" t="s">
        <v>10573</v>
      </c>
      <c r="B4603" t="s">
        <v>10574</v>
      </c>
    </row>
    <row r="4604" spans="1:2">
      <c r="A4604" t="s">
        <v>4767</v>
      </c>
      <c r="B4604" t="s">
        <v>4768</v>
      </c>
    </row>
    <row r="4605" spans="1:2">
      <c r="A4605" t="s">
        <v>9023</v>
      </c>
      <c r="B4605" t="s">
        <v>9024</v>
      </c>
    </row>
    <row r="4606" spans="1:2">
      <c r="A4606" t="s">
        <v>9946</v>
      </c>
      <c r="B4606" t="s">
        <v>9947</v>
      </c>
    </row>
    <row r="4607" spans="1:2">
      <c r="A4607" t="s">
        <v>8267</v>
      </c>
      <c r="B4607" t="s">
        <v>8268</v>
      </c>
    </row>
    <row r="4608" spans="1:2">
      <c r="A4608" t="s">
        <v>8279</v>
      </c>
      <c r="B4608" t="s">
        <v>8280</v>
      </c>
    </row>
    <row r="4609" spans="1:2">
      <c r="A4609" t="s">
        <v>11390</v>
      </c>
      <c r="B4609" t="s">
        <v>11391</v>
      </c>
    </row>
    <row r="4610" spans="1:2">
      <c r="A4610" t="s">
        <v>13129</v>
      </c>
      <c r="B4610" t="s">
        <v>13130</v>
      </c>
    </row>
    <row r="4611" spans="1:2">
      <c r="A4611" t="s">
        <v>9936</v>
      </c>
      <c r="B4611" t="s">
        <v>9937</v>
      </c>
    </row>
    <row r="4612" spans="1:2">
      <c r="A4612" t="s">
        <v>9564</v>
      </c>
      <c r="B4612" t="s">
        <v>9565</v>
      </c>
    </row>
    <row r="4613" spans="1:2">
      <c r="A4613" t="s">
        <v>12741</v>
      </c>
      <c r="B4613" t="s">
        <v>12742</v>
      </c>
    </row>
    <row r="4614" spans="1:2">
      <c r="A4614" t="s">
        <v>10573</v>
      </c>
      <c r="B4614" t="s">
        <v>10575</v>
      </c>
    </row>
    <row r="4615" spans="1:2">
      <c r="A4615" t="s">
        <v>12526</v>
      </c>
      <c r="B4615" t="s">
        <v>12527</v>
      </c>
    </row>
    <row r="4616" spans="1:2">
      <c r="A4616" t="s">
        <v>11041</v>
      </c>
      <c r="B4616" t="s">
        <v>11042</v>
      </c>
    </row>
    <row r="4617" spans="1:2">
      <c r="A4617" t="s">
        <v>13150</v>
      </c>
      <c r="B4617" t="s">
        <v>13151</v>
      </c>
    </row>
    <row r="4618" spans="1:2">
      <c r="A4618" t="s">
        <v>6140</v>
      </c>
      <c r="B4618" t="s">
        <v>6141</v>
      </c>
    </row>
    <row r="4619" spans="1:2">
      <c r="A4619" t="s">
        <v>11306</v>
      </c>
      <c r="B4619" t="s">
        <v>11308</v>
      </c>
    </row>
    <row r="4620" spans="1:2">
      <c r="A4620" t="s">
        <v>11306</v>
      </c>
      <c r="B4620" t="s">
        <v>11307</v>
      </c>
    </row>
    <row r="4621" spans="1:2">
      <c r="A4621" t="s">
        <v>9557</v>
      </c>
      <c r="B4621" t="s">
        <v>9558</v>
      </c>
    </row>
    <row r="4622" spans="1:2">
      <c r="A4622" t="s">
        <v>10041</v>
      </c>
      <c r="B4622" t="s">
        <v>10042</v>
      </c>
    </row>
    <row r="4623" spans="1:2">
      <c r="A4623" t="s">
        <v>10041</v>
      </c>
      <c r="B4623" t="s">
        <v>10042</v>
      </c>
    </row>
    <row r="4624" spans="1:2">
      <c r="A4624" t="s">
        <v>11727</v>
      </c>
      <c r="B4624" t="s">
        <v>11728</v>
      </c>
    </row>
    <row r="4625" spans="1:2">
      <c r="A4625" t="s">
        <v>11779</v>
      </c>
      <c r="B4625" t="s">
        <v>11780</v>
      </c>
    </row>
    <row r="4626" spans="1:2">
      <c r="A4626" t="s">
        <v>11465</v>
      </c>
      <c r="B4626" t="s">
        <v>11466</v>
      </c>
    </row>
    <row r="4627" spans="1:2">
      <c r="A4627" t="s">
        <v>12195</v>
      </c>
      <c r="B4627" t="s">
        <v>12196</v>
      </c>
    </row>
    <row r="4628" spans="1:2">
      <c r="A4628" t="s">
        <v>8513</v>
      </c>
      <c r="B4628" t="s">
        <v>8514</v>
      </c>
    </row>
    <row r="4629" spans="1:2">
      <c r="A4629" t="s">
        <v>8377</v>
      </c>
      <c r="B4629" t="s">
        <v>8378</v>
      </c>
    </row>
    <row r="4630" spans="1:2">
      <c r="A4630" t="s">
        <v>5039</v>
      </c>
      <c r="B4630" t="s">
        <v>5040</v>
      </c>
    </row>
    <row r="4631" spans="1:2">
      <c r="A4631" t="s">
        <v>7384</v>
      </c>
      <c r="B4631" t="s">
        <v>7385</v>
      </c>
    </row>
    <row r="4632" spans="1:2">
      <c r="A4632" t="s">
        <v>10594</v>
      </c>
      <c r="B4632" t="s">
        <v>10595</v>
      </c>
    </row>
    <row r="4633" spans="1:2">
      <c r="A4633" t="s">
        <v>10594</v>
      </c>
      <c r="B4633" t="s">
        <v>10595</v>
      </c>
    </row>
    <row r="4634" spans="1:2">
      <c r="A4634" t="s">
        <v>10020</v>
      </c>
      <c r="B4634" t="s">
        <v>10021</v>
      </c>
    </row>
    <row r="4635" spans="1:2">
      <c r="A4635" t="s">
        <v>4225</v>
      </c>
      <c r="B4635" t="s">
        <v>2070</v>
      </c>
    </row>
    <row r="4636" spans="1:2">
      <c r="A4636" t="s">
        <v>9111</v>
      </c>
      <c r="B4636" t="s">
        <v>9112</v>
      </c>
    </row>
    <row r="4637" spans="1:2">
      <c r="A4637" t="s">
        <v>9111</v>
      </c>
      <c r="B4637" t="s">
        <v>9112</v>
      </c>
    </row>
    <row r="4638" spans="1:2">
      <c r="A4638" t="s">
        <v>8653</v>
      </c>
      <c r="B4638" t="s">
        <v>8654</v>
      </c>
    </row>
    <row r="4639" spans="1:2">
      <c r="A4639" t="s">
        <v>4196</v>
      </c>
      <c r="B4639" t="s">
        <v>4197</v>
      </c>
    </row>
    <row r="4640" spans="1:2">
      <c r="A4640" t="s">
        <v>6958</v>
      </c>
      <c r="B4640" t="s">
        <v>6960</v>
      </c>
    </row>
    <row r="4641" spans="1:2">
      <c r="A4641" t="s">
        <v>11306</v>
      </c>
      <c r="B4641" t="s">
        <v>11309</v>
      </c>
    </row>
    <row r="4642" spans="1:2">
      <c r="A4642" t="s">
        <v>6958</v>
      </c>
      <c r="B4642" t="s">
        <v>6959</v>
      </c>
    </row>
    <row r="4643" spans="1:2">
      <c r="A4643" t="s">
        <v>9231</v>
      </c>
      <c r="B4643" t="s">
        <v>9232</v>
      </c>
    </row>
    <row r="4644" spans="1:2">
      <c r="A4644" t="s">
        <v>11190</v>
      </c>
      <c r="B4644" t="s">
        <v>11191</v>
      </c>
    </row>
    <row r="4645" spans="1:2">
      <c r="A4645" t="s">
        <v>11190</v>
      </c>
      <c r="B4645" t="s">
        <v>11192</v>
      </c>
    </row>
    <row r="4646" spans="1:2">
      <c r="A4646" t="s">
        <v>7792</v>
      </c>
      <c r="B4646" t="s">
        <v>7793</v>
      </c>
    </row>
    <row r="4647" spans="1:2">
      <c r="A4647" t="s">
        <v>7792</v>
      </c>
      <c r="B4647" t="s">
        <v>7794</v>
      </c>
    </row>
    <row r="4648" spans="1:2">
      <c r="A4648" t="s">
        <v>6142</v>
      </c>
      <c r="B4648" t="s">
        <v>6143</v>
      </c>
    </row>
    <row r="4649" spans="1:2">
      <c r="A4649" t="s">
        <v>5686</v>
      </c>
      <c r="B4649" t="s">
        <v>5687</v>
      </c>
    </row>
    <row r="4650" spans="1:2">
      <c r="A4650" t="s">
        <v>7237</v>
      </c>
      <c r="B4650" t="s">
        <v>7238</v>
      </c>
    </row>
    <row r="4651" spans="1:2">
      <c r="A4651" t="s">
        <v>9051</v>
      </c>
      <c r="B4651" t="s">
        <v>9052</v>
      </c>
    </row>
    <row r="4652" spans="1:2">
      <c r="A4652" t="s">
        <v>12980</v>
      </c>
      <c r="B4652" t="s">
        <v>12979</v>
      </c>
    </row>
    <row r="4653" spans="1:2">
      <c r="A4653" t="s">
        <v>8573</v>
      </c>
      <c r="B4653" t="s">
        <v>8574</v>
      </c>
    </row>
    <row r="4654" spans="1:2">
      <c r="A4654" t="s">
        <v>8545</v>
      </c>
      <c r="B4654" t="s">
        <v>8546</v>
      </c>
    </row>
    <row r="4655" spans="1:2">
      <c r="A4655" t="s">
        <v>8100</v>
      </c>
      <c r="B4655" t="s">
        <v>8101</v>
      </c>
    </row>
    <row r="4656" spans="1:2">
      <c r="A4656" t="s">
        <v>8689</v>
      </c>
      <c r="B4656" t="s">
        <v>8690</v>
      </c>
    </row>
    <row r="4657" spans="1:2">
      <c r="A4657" t="s">
        <v>13000</v>
      </c>
      <c r="B4657" t="s">
        <v>13001</v>
      </c>
    </row>
    <row r="4658" spans="1:2">
      <c r="A4658" t="s">
        <v>12720</v>
      </c>
      <c r="B4658" t="s">
        <v>12721</v>
      </c>
    </row>
    <row r="4659" spans="1:2">
      <c r="A4659" t="s">
        <v>4259</v>
      </c>
      <c r="B4659" t="s">
        <v>4260</v>
      </c>
    </row>
    <row r="4660" spans="1:2">
      <c r="A4660" t="s">
        <v>4137</v>
      </c>
      <c r="B4660" t="s">
        <v>4138</v>
      </c>
    </row>
    <row r="4661" spans="1:2">
      <c r="A4661" t="s">
        <v>4137</v>
      </c>
      <c r="B4661" t="s">
        <v>4138</v>
      </c>
    </row>
    <row r="4662" spans="1:2">
      <c r="A4662" t="s">
        <v>9667</v>
      </c>
      <c r="B4662" t="s">
        <v>9668</v>
      </c>
    </row>
    <row r="4663" spans="1:2">
      <c r="A4663" t="s">
        <v>9667</v>
      </c>
      <c r="B4663" t="s">
        <v>9668</v>
      </c>
    </row>
    <row r="4664" spans="1:2">
      <c r="A4664" t="s">
        <v>8655</v>
      </c>
      <c r="B4664" t="s">
        <v>8656</v>
      </c>
    </row>
    <row r="4665" spans="1:2">
      <c r="A4665" t="s">
        <v>4041</v>
      </c>
      <c r="B4665" t="s">
        <v>4042</v>
      </c>
    </row>
    <row r="4666" spans="1:2">
      <c r="A4666" t="s">
        <v>11729</v>
      </c>
      <c r="B4666" t="s">
        <v>11730</v>
      </c>
    </row>
    <row r="4667" spans="1:2">
      <c r="A4667" t="s">
        <v>4135</v>
      </c>
      <c r="B4667" t="s">
        <v>4136</v>
      </c>
    </row>
    <row r="4668" spans="1:2">
      <c r="A4668" t="s">
        <v>4135</v>
      </c>
      <c r="B4668" t="s">
        <v>4136</v>
      </c>
    </row>
    <row r="4669" spans="1:2">
      <c r="A4669" t="s">
        <v>6184</v>
      </c>
      <c r="B4669" t="s">
        <v>6185</v>
      </c>
    </row>
    <row r="4670" spans="1:2">
      <c r="A4670" t="s">
        <v>12727</v>
      </c>
      <c r="B4670" t="s">
        <v>12728</v>
      </c>
    </row>
    <row r="4671" spans="1:2">
      <c r="A4671" t="s">
        <v>4117</v>
      </c>
      <c r="B4671" t="s">
        <v>4118</v>
      </c>
    </row>
    <row r="4672" spans="1:2">
      <c r="A4672" t="s">
        <v>4117</v>
      </c>
      <c r="B4672" t="s">
        <v>4118</v>
      </c>
    </row>
    <row r="4673" spans="1:2">
      <c r="A4673" t="s">
        <v>7916</v>
      </c>
      <c r="B4673" t="s">
        <v>7917</v>
      </c>
    </row>
    <row r="4674" spans="1:2">
      <c r="A4674" t="s">
        <v>11041</v>
      </c>
      <c r="B4674" t="s">
        <v>11043</v>
      </c>
    </row>
    <row r="4675" spans="1:2">
      <c r="A4675" t="s">
        <v>5011</v>
      </c>
      <c r="B4675" t="s">
        <v>5012</v>
      </c>
    </row>
    <row r="4676" spans="1:2">
      <c r="A4676" t="s">
        <v>12189</v>
      </c>
      <c r="B4676" t="s">
        <v>12190</v>
      </c>
    </row>
    <row r="4677" spans="1:2">
      <c r="A4677" t="s">
        <v>5383</v>
      </c>
      <c r="B4677" t="s">
        <v>5384</v>
      </c>
    </row>
    <row r="4678" spans="1:2">
      <c r="A4678" t="s">
        <v>5069</v>
      </c>
      <c r="B4678" t="s">
        <v>5070</v>
      </c>
    </row>
    <row r="4679" spans="1:2">
      <c r="A4679" t="s">
        <v>3708</v>
      </c>
      <c r="B4679" t="s">
        <v>3709</v>
      </c>
    </row>
    <row r="4680" spans="1:2">
      <c r="A4680" t="s">
        <v>4189</v>
      </c>
      <c r="B4680" t="s">
        <v>4190</v>
      </c>
    </row>
    <row r="4681" spans="1:2">
      <c r="A4681" t="s">
        <v>4189</v>
      </c>
      <c r="B4681" t="s">
        <v>4190</v>
      </c>
    </row>
    <row r="4682" spans="1:2">
      <c r="A4682" t="s">
        <v>4189</v>
      </c>
      <c r="B4682" t="s">
        <v>4190</v>
      </c>
    </row>
    <row r="4683" spans="1:2">
      <c r="A4683" t="s">
        <v>10001</v>
      </c>
      <c r="B4683" t="s">
        <v>14263</v>
      </c>
    </row>
    <row r="4684" spans="1:2">
      <c r="A4684" t="s">
        <v>9791</v>
      </c>
      <c r="B4684" t="s">
        <v>9792</v>
      </c>
    </row>
    <row r="4685" spans="1:2">
      <c r="A4685" t="s">
        <v>8118</v>
      </c>
      <c r="B4685" t="s">
        <v>8120</v>
      </c>
    </row>
    <row r="4686" spans="1:2">
      <c r="A4686" t="s">
        <v>8118</v>
      </c>
      <c r="B4686" t="s">
        <v>8121</v>
      </c>
    </row>
    <row r="4687" spans="1:2">
      <c r="A4687" t="s">
        <v>8753</v>
      </c>
      <c r="B4687" t="s">
        <v>8754</v>
      </c>
    </row>
    <row r="4688" spans="1:2">
      <c r="A4688" t="s">
        <v>3634</v>
      </c>
      <c r="B4688" t="s">
        <v>3635</v>
      </c>
    </row>
    <row r="4689" spans="1:2">
      <c r="A4689" t="s">
        <v>3734</v>
      </c>
      <c r="B4689" t="s">
        <v>3735</v>
      </c>
    </row>
    <row r="4690" spans="1:2">
      <c r="A4690" t="s">
        <v>6629</v>
      </c>
      <c r="B4690" t="s">
        <v>6630</v>
      </c>
    </row>
    <row r="4691" spans="1:2">
      <c r="A4691" t="s">
        <v>5080</v>
      </c>
      <c r="B4691" t="s">
        <v>5081</v>
      </c>
    </row>
    <row r="4692" spans="1:2">
      <c r="A4692" t="s">
        <v>5073</v>
      </c>
      <c r="B4692" t="s">
        <v>5074</v>
      </c>
    </row>
    <row r="4693" spans="1:2">
      <c r="A4693" t="s">
        <v>13425</v>
      </c>
      <c r="B4693" t="s">
        <v>13426</v>
      </c>
    </row>
    <row r="4694" spans="1:2">
      <c r="A4694" t="s">
        <v>8903</v>
      </c>
      <c r="B4694" t="s">
        <v>8904</v>
      </c>
    </row>
    <row r="4695" spans="1:2">
      <c r="A4695" t="s">
        <v>9489</v>
      </c>
      <c r="B4695" t="s">
        <v>8904</v>
      </c>
    </row>
    <row r="4696" spans="1:2">
      <c r="A4696" t="s">
        <v>9489</v>
      </c>
      <c r="B4696" t="s">
        <v>8904</v>
      </c>
    </row>
    <row r="4697" spans="1:2">
      <c r="A4697" t="s">
        <v>7593</v>
      </c>
      <c r="B4697" t="s">
        <v>7594</v>
      </c>
    </row>
    <row r="4698" spans="1:2">
      <c r="A4698" t="s">
        <v>9303</v>
      </c>
      <c r="B4698" t="s">
        <v>9304</v>
      </c>
    </row>
    <row r="4699" spans="1:2">
      <c r="A4699" t="s">
        <v>10053</v>
      </c>
      <c r="B4699" t="s">
        <v>10054</v>
      </c>
    </row>
    <row r="4700" spans="1:2">
      <c r="A4700" t="s">
        <v>11000</v>
      </c>
      <c r="B4700" t="s">
        <v>11001</v>
      </c>
    </row>
    <row r="4701" spans="1:2">
      <c r="A4701" t="s">
        <v>11044</v>
      </c>
      <c r="B4701" t="s">
        <v>11045</v>
      </c>
    </row>
    <row r="4702" spans="1:2">
      <c r="A4702" t="s">
        <v>3698</v>
      </c>
      <c r="B4702" t="s">
        <v>3699</v>
      </c>
    </row>
    <row r="4703" spans="1:2">
      <c r="A4703" t="s">
        <v>4019</v>
      </c>
      <c r="B4703" t="s">
        <v>4020</v>
      </c>
    </row>
    <row r="4704" spans="1:2">
      <c r="A4704" t="s">
        <v>5229</v>
      </c>
      <c r="B4704" t="s">
        <v>5230</v>
      </c>
    </row>
    <row r="4705" spans="1:2">
      <c r="A4705" t="s">
        <v>3749</v>
      </c>
      <c r="B4705" t="s">
        <v>3750</v>
      </c>
    </row>
    <row r="4706" spans="1:2">
      <c r="A4706" t="s">
        <v>5129</v>
      </c>
      <c r="B4706" t="s">
        <v>3750</v>
      </c>
    </row>
    <row r="4707" spans="1:2">
      <c r="A4707" t="s">
        <v>6407</v>
      </c>
      <c r="B4707" t="s">
        <v>3750</v>
      </c>
    </row>
    <row r="4708" spans="1:2">
      <c r="A4708" t="s">
        <v>7508</v>
      </c>
      <c r="B4708" t="s">
        <v>3750</v>
      </c>
    </row>
    <row r="4709" spans="1:2">
      <c r="A4709" t="s">
        <v>13183</v>
      </c>
      <c r="B4709" t="s">
        <v>3750</v>
      </c>
    </row>
    <row r="4710" spans="1:2">
      <c r="A4710" t="s">
        <v>7504</v>
      </c>
      <c r="B4710" t="s">
        <v>7505</v>
      </c>
    </row>
    <row r="4711" spans="1:2">
      <c r="A4711" t="s">
        <v>7882</v>
      </c>
      <c r="B4711" t="s">
        <v>7883</v>
      </c>
    </row>
    <row r="4712" spans="1:2">
      <c r="A4712" t="s">
        <v>7498</v>
      </c>
      <c r="B4712" t="s">
        <v>7499</v>
      </c>
    </row>
    <row r="4713" spans="1:2">
      <c r="A4713" t="s">
        <v>5127</v>
      </c>
      <c r="B4713" t="s">
        <v>5128</v>
      </c>
    </row>
    <row r="4714" spans="1:2">
      <c r="A4714" t="s">
        <v>6405</v>
      </c>
      <c r="B4714" t="s">
        <v>5128</v>
      </c>
    </row>
    <row r="4715" spans="1:2">
      <c r="A4715" t="s">
        <v>13185</v>
      </c>
      <c r="B4715" t="s">
        <v>5128</v>
      </c>
    </row>
    <row r="4716" spans="1:2">
      <c r="A4716" t="s">
        <v>7502</v>
      </c>
      <c r="B4716" t="s">
        <v>7503</v>
      </c>
    </row>
    <row r="4717" spans="1:2">
      <c r="A4717" t="s">
        <v>3414</v>
      </c>
      <c r="B4717" t="s">
        <v>3415</v>
      </c>
    </row>
    <row r="4718" spans="1:2">
      <c r="A4718" t="s">
        <v>3760</v>
      </c>
      <c r="B4718" t="s">
        <v>3415</v>
      </c>
    </row>
    <row r="4719" spans="1:2">
      <c r="A4719" t="s">
        <v>5135</v>
      </c>
      <c r="B4719" t="s">
        <v>3415</v>
      </c>
    </row>
    <row r="4720" spans="1:2">
      <c r="A4720" t="s">
        <v>6408</v>
      </c>
      <c r="B4720" t="s">
        <v>3415</v>
      </c>
    </row>
    <row r="4721" spans="1:2">
      <c r="A4721" t="s">
        <v>13186</v>
      </c>
      <c r="B4721" t="s">
        <v>3415</v>
      </c>
    </row>
    <row r="4722" spans="1:2">
      <c r="A4722" t="s">
        <v>7896</v>
      </c>
      <c r="B4722" t="s">
        <v>7897</v>
      </c>
    </row>
    <row r="4723" spans="1:2">
      <c r="A4723" t="s">
        <v>7870</v>
      </c>
      <c r="B4723" t="s">
        <v>7871</v>
      </c>
    </row>
    <row r="4724" spans="1:2">
      <c r="A4724" t="s">
        <v>11447</v>
      </c>
      <c r="B4724" t="s">
        <v>11448</v>
      </c>
    </row>
    <row r="4725" spans="1:2">
      <c r="A4725" t="s">
        <v>3756</v>
      </c>
      <c r="B4725" t="s">
        <v>3757</v>
      </c>
    </row>
    <row r="4726" spans="1:2">
      <c r="A4726" t="s">
        <v>7510</v>
      </c>
      <c r="B4726" t="s">
        <v>3757</v>
      </c>
    </row>
    <row r="4727" spans="1:2">
      <c r="A4727" t="s">
        <v>7872</v>
      </c>
      <c r="B4727" t="s">
        <v>7873</v>
      </c>
    </row>
    <row r="4728" spans="1:2">
      <c r="A4728" t="s">
        <v>3424</v>
      </c>
      <c r="B4728" t="s">
        <v>3425</v>
      </c>
    </row>
    <row r="4729" spans="1:2">
      <c r="A4729" t="s">
        <v>3761</v>
      </c>
      <c r="B4729" t="s">
        <v>3425</v>
      </c>
    </row>
    <row r="4730" spans="1:2">
      <c r="A4730" t="s">
        <v>5130</v>
      </c>
      <c r="B4730" t="s">
        <v>3425</v>
      </c>
    </row>
    <row r="4731" spans="1:2">
      <c r="A4731" t="s">
        <v>6406</v>
      </c>
      <c r="B4731" t="s">
        <v>3425</v>
      </c>
    </row>
    <row r="4732" spans="1:2">
      <c r="A4732" t="s">
        <v>9414</v>
      </c>
      <c r="B4732" t="s">
        <v>3425</v>
      </c>
    </row>
    <row r="4733" spans="1:2">
      <c r="A4733" t="s">
        <v>7890</v>
      </c>
      <c r="B4733" t="s">
        <v>7891</v>
      </c>
    </row>
    <row r="4734" spans="1:2">
      <c r="A4734" t="s">
        <v>7874</v>
      </c>
      <c r="B4734" t="s">
        <v>7875</v>
      </c>
    </row>
    <row r="4735" spans="1:2">
      <c r="A4735" t="s">
        <v>3765</v>
      </c>
      <c r="B4735" t="s">
        <v>3766</v>
      </c>
    </row>
    <row r="4736" spans="1:2">
      <c r="A4736" t="s">
        <v>5133</v>
      </c>
      <c r="B4736" t="s">
        <v>3766</v>
      </c>
    </row>
    <row r="4737" spans="1:2">
      <c r="A4737" t="s">
        <v>9464</v>
      </c>
      <c r="B4737" t="s">
        <v>9466</v>
      </c>
    </row>
    <row r="4738" spans="1:2">
      <c r="A4738" t="s">
        <v>7878</v>
      </c>
      <c r="B4738" t="s">
        <v>7879</v>
      </c>
    </row>
    <row r="4739" spans="1:2">
      <c r="A4739" t="s">
        <v>9416</v>
      </c>
      <c r="B4739" t="s">
        <v>9418</v>
      </c>
    </row>
    <row r="4740" spans="1:2">
      <c r="A4740" t="s">
        <v>11323</v>
      </c>
      <c r="B4740" t="s">
        <v>11324</v>
      </c>
    </row>
    <row r="4741" spans="1:2">
      <c r="A4741" t="s">
        <v>9506</v>
      </c>
      <c r="B4741" t="s">
        <v>9508</v>
      </c>
    </row>
    <row r="4742" spans="1:2">
      <c r="A4742" t="s">
        <v>3758</v>
      </c>
      <c r="B4742" t="s">
        <v>3759</v>
      </c>
    </row>
    <row r="4743" spans="1:2">
      <c r="A4743" t="s">
        <v>5131</v>
      </c>
      <c r="B4743" t="s">
        <v>5132</v>
      </c>
    </row>
    <row r="4744" spans="1:2">
      <c r="A4744" t="s">
        <v>5123</v>
      </c>
      <c r="B4744" t="s">
        <v>5124</v>
      </c>
    </row>
    <row r="4745" spans="1:2">
      <c r="A4745" t="s">
        <v>6410</v>
      </c>
      <c r="B4745" t="s">
        <v>5124</v>
      </c>
    </row>
    <row r="4746" spans="1:2">
      <c r="A4746" t="s">
        <v>3428</v>
      </c>
      <c r="B4746" t="s">
        <v>3429</v>
      </c>
    </row>
    <row r="4747" spans="1:2">
      <c r="A4747" t="s">
        <v>7515</v>
      </c>
      <c r="B4747" t="s">
        <v>3429</v>
      </c>
    </row>
    <row r="4748" spans="1:2">
      <c r="A4748" t="s">
        <v>7880</v>
      </c>
      <c r="B4748" t="s">
        <v>7881</v>
      </c>
    </row>
    <row r="4749" spans="1:2">
      <c r="A4749" t="s">
        <v>3754</v>
      </c>
      <c r="B4749" t="s">
        <v>3755</v>
      </c>
    </row>
    <row r="4750" spans="1:2">
      <c r="A4750" t="s">
        <v>5125</v>
      </c>
      <c r="B4750" t="s">
        <v>5126</v>
      </c>
    </row>
    <row r="4751" spans="1:2">
      <c r="A4751" t="s">
        <v>6409</v>
      </c>
      <c r="B4751" t="s">
        <v>5126</v>
      </c>
    </row>
    <row r="4752" spans="1:2">
      <c r="A4752" t="s">
        <v>13184</v>
      </c>
      <c r="B4752" t="s">
        <v>5126</v>
      </c>
    </row>
    <row r="4753" spans="1:2">
      <c r="A4753" t="s">
        <v>3416</v>
      </c>
      <c r="B4753" t="s">
        <v>3417</v>
      </c>
    </row>
    <row r="4754" spans="1:2">
      <c r="A4754" t="s">
        <v>5136</v>
      </c>
      <c r="B4754" t="s">
        <v>3417</v>
      </c>
    </row>
    <row r="4755" spans="1:2">
      <c r="A4755" t="s">
        <v>7892</v>
      </c>
      <c r="B4755" t="s">
        <v>7893</v>
      </c>
    </row>
    <row r="4756" spans="1:2">
      <c r="A4756" t="s">
        <v>7868</v>
      </c>
      <c r="B4756" t="s">
        <v>7869</v>
      </c>
    </row>
    <row r="4757" spans="1:2">
      <c r="A4757" t="s">
        <v>9419</v>
      </c>
      <c r="B4757" t="s">
        <v>9420</v>
      </c>
    </row>
    <row r="4758" spans="1:2">
      <c r="A4758" t="s">
        <v>3420</v>
      </c>
      <c r="B4758" t="s">
        <v>3421</v>
      </c>
    </row>
    <row r="4759" spans="1:2">
      <c r="A4759" t="s">
        <v>3762</v>
      </c>
      <c r="B4759" t="s">
        <v>3421</v>
      </c>
    </row>
    <row r="4760" spans="1:2">
      <c r="A4760" t="s">
        <v>5134</v>
      </c>
      <c r="B4760" t="s">
        <v>3421</v>
      </c>
    </row>
    <row r="4761" spans="1:2">
      <c r="A4761" t="s">
        <v>7884</v>
      </c>
      <c r="B4761" t="s">
        <v>7885</v>
      </c>
    </row>
    <row r="4762" spans="1:2">
      <c r="A4762" t="s">
        <v>3422</v>
      </c>
      <c r="B4762" t="s">
        <v>3423</v>
      </c>
    </row>
    <row r="4763" spans="1:2">
      <c r="A4763" t="s">
        <v>3751</v>
      </c>
      <c r="B4763" t="s">
        <v>3423</v>
      </c>
    </row>
    <row r="4764" spans="1:2">
      <c r="A4764" t="s">
        <v>3752</v>
      </c>
      <c r="B4764" t="s">
        <v>3753</v>
      </c>
    </row>
    <row r="4765" spans="1:2">
      <c r="A4765" t="s">
        <v>7509</v>
      </c>
      <c r="B4765" t="s">
        <v>3753</v>
      </c>
    </row>
    <row r="4766" spans="1:2">
      <c r="A4766" t="s">
        <v>7876</v>
      </c>
      <c r="B4766" t="s">
        <v>7877</v>
      </c>
    </row>
    <row r="4767" spans="1:2">
      <c r="A4767" t="s">
        <v>7894</v>
      </c>
      <c r="B4767" t="s">
        <v>7895</v>
      </c>
    </row>
    <row r="4768" spans="1:2">
      <c r="A4768" t="s">
        <v>5786</v>
      </c>
      <c r="B4768" t="s">
        <v>14199</v>
      </c>
    </row>
    <row r="4769" spans="1:2">
      <c r="A4769" t="s">
        <v>8939</v>
      </c>
      <c r="B4769" t="s">
        <v>8940</v>
      </c>
    </row>
    <row r="4770" spans="1:2">
      <c r="A4770" t="s">
        <v>11323</v>
      </c>
      <c r="B4770" t="s">
        <v>11325</v>
      </c>
    </row>
    <row r="4771" spans="1:2">
      <c r="A4771" t="s">
        <v>11917</v>
      </c>
      <c r="B4771" t="s">
        <v>11325</v>
      </c>
    </row>
    <row r="4772" spans="1:2">
      <c r="A4772" t="s">
        <v>5816</v>
      </c>
      <c r="B4772" t="s">
        <v>14201</v>
      </c>
    </row>
    <row r="4773" spans="1:2">
      <c r="A4773" t="s">
        <v>5921</v>
      </c>
      <c r="B4773" t="s">
        <v>14217</v>
      </c>
    </row>
    <row r="4774" spans="1:2">
      <c r="A4774" t="s">
        <v>8933</v>
      </c>
      <c r="B4774" t="s">
        <v>8934</v>
      </c>
    </row>
    <row r="4775" spans="1:2">
      <c r="A4775" t="s">
        <v>7561</v>
      </c>
      <c r="B4775" t="s">
        <v>1844</v>
      </c>
    </row>
    <row r="4776" spans="1:2">
      <c r="A4776" t="s">
        <v>12516</v>
      </c>
      <c r="B4776" t="s">
        <v>12517</v>
      </c>
    </row>
    <row r="4777" spans="1:2">
      <c r="A4777" t="s">
        <v>11000</v>
      </c>
      <c r="B4777" t="s">
        <v>11002</v>
      </c>
    </row>
    <row r="4778" spans="1:2">
      <c r="A4778" t="s">
        <v>11044</v>
      </c>
      <c r="B4778" t="s">
        <v>11046</v>
      </c>
    </row>
    <row r="4779" spans="1:2">
      <c r="A4779" t="s">
        <v>8379</v>
      </c>
      <c r="B4779" t="s">
        <v>8380</v>
      </c>
    </row>
    <row r="4780" spans="1:2">
      <c r="A4780" t="s">
        <v>12175</v>
      </c>
      <c r="B4780" t="s">
        <v>12176</v>
      </c>
    </row>
    <row r="4781" spans="1:2">
      <c r="A4781" t="s">
        <v>4832</v>
      </c>
      <c r="B4781" t="s">
        <v>4833</v>
      </c>
    </row>
    <row r="4782" spans="1:2">
      <c r="A4782" t="s">
        <v>8657</v>
      </c>
      <c r="B4782" t="s">
        <v>8658</v>
      </c>
    </row>
    <row r="4783" spans="1:2">
      <c r="A4783" t="s">
        <v>7119</v>
      </c>
      <c r="B4783" t="s">
        <v>7120</v>
      </c>
    </row>
    <row r="4784" spans="1:2">
      <c r="A4784" t="s">
        <v>10872</v>
      </c>
      <c r="B4784" t="s">
        <v>10873</v>
      </c>
    </row>
    <row r="4785" spans="1:2">
      <c r="A4785" t="s">
        <v>5553</v>
      </c>
      <c r="B4785" t="s">
        <v>5554</v>
      </c>
    </row>
    <row r="4786" spans="1:2">
      <c r="A4786" t="s">
        <v>12131</v>
      </c>
      <c r="B4786" t="s">
        <v>12132</v>
      </c>
    </row>
    <row r="4787" spans="1:2">
      <c r="A4787" t="s">
        <v>12131</v>
      </c>
      <c r="B4787" t="s">
        <v>12133</v>
      </c>
    </row>
    <row r="4788" spans="1:2">
      <c r="A4788" t="s">
        <v>8547</v>
      </c>
      <c r="B4788" t="s">
        <v>8548</v>
      </c>
    </row>
    <row r="4789" spans="1:2">
      <c r="A4789" t="s">
        <v>8515</v>
      </c>
      <c r="B4789" t="s">
        <v>8516</v>
      </c>
    </row>
    <row r="4790" spans="1:2">
      <c r="A4790" t="s">
        <v>8034</v>
      </c>
      <c r="B4790" t="s">
        <v>8035</v>
      </c>
    </row>
    <row r="4791" spans="1:2">
      <c r="A4791" t="s">
        <v>8381</v>
      </c>
      <c r="B4791" t="s">
        <v>8382</v>
      </c>
    </row>
    <row r="4792" spans="1:2">
      <c r="A4792" t="s">
        <v>8483</v>
      </c>
      <c r="B4792" t="s">
        <v>8484</v>
      </c>
    </row>
    <row r="4793" spans="1:2">
      <c r="A4793" t="s">
        <v>8879</v>
      </c>
      <c r="B4793" t="s">
        <v>8880</v>
      </c>
    </row>
    <row r="4794" spans="1:2">
      <c r="A4794" t="s">
        <v>7491</v>
      </c>
      <c r="B4794" t="s">
        <v>7492</v>
      </c>
    </row>
    <row r="4795" spans="1:2">
      <c r="A4795" t="s">
        <v>10692</v>
      </c>
      <c r="B4795" t="s">
        <v>10693</v>
      </c>
    </row>
    <row r="4796" spans="1:2">
      <c r="A4796" t="s">
        <v>10692</v>
      </c>
      <c r="B4796" t="s">
        <v>10694</v>
      </c>
    </row>
    <row r="4797" spans="1:2">
      <c r="A4797" t="s">
        <v>6234</v>
      </c>
      <c r="B4797" t="s">
        <v>6235</v>
      </c>
    </row>
    <row r="4798" spans="1:2">
      <c r="A4798" t="s">
        <v>6829</v>
      </c>
      <c r="B4798" t="s">
        <v>6830</v>
      </c>
    </row>
    <row r="4799" spans="1:2">
      <c r="A4799" t="s">
        <v>9709</v>
      </c>
      <c r="B4799" t="s">
        <v>9710</v>
      </c>
    </row>
    <row r="4800" spans="1:2">
      <c r="A4800" t="s">
        <v>9709</v>
      </c>
      <c r="B4800" t="s">
        <v>9710</v>
      </c>
    </row>
    <row r="4801" spans="1:2">
      <c r="A4801" t="s">
        <v>11607</v>
      </c>
      <c r="B4801" t="s">
        <v>11608</v>
      </c>
    </row>
    <row r="4802" spans="1:2">
      <c r="A4802" t="s">
        <v>3511</v>
      </c>
      <c r="B4802" t="s">
        <v>3512</v>
      </c>
    </row>
    <row r="4803" spans="1:2">
      <c r="A4803" t="s">
        <v>13122</v>
      </c>
      <c r="B4803" t="s">
        <v>13123</v>
      </c>
    </row>
    <row r="4804" spans="1:2">
      <c r="A4804" t="s">
        <v>3732</v>
      </c>
      <c r="B4804" t="s">
        <v>3733</v>
      </c>
    </row>
    <row r="4805" spans="1:2">
      <c r="A4805" t="s">
        <v>3561</v>
      </c>
      <c r="B4805" t="s">
        <v>3562</v>
      </c>
    </row>
    <row r="4806" spans="1:2">
      <c r="A4806" t="s">
        <v>5141</v>
      </c>
      <c r="B4806" t="s">
        <v>5142</v>
      </c>
    </row>
    <row r="4807" spans="1:2">
      <c r="A4807" t="s">
        <v>3352</v>
      </c>
      <c r="B4807" t="s">
        <v>3353</v>
      </c>
    </row>
    <row r="4808" spans="1:2">
      <c r="A4808" t="s">
        <v>3352</v>
      </c>
      <c r="B4808" t="s">
        <v>3353</v>
      </c>
    </row>
    <row r="4809" spans="1:2">
      <c r="A4809" t="s">
        <v>10386</v>
      </c>
      <c r="B4809" t="s">
        <v>10387</v>
      </c>
    </row>
    <row r="4810" spans="1:2">
      <c r="A4810" t="s">
        <v>10386</v>
      </c>
      <c r="B4810" t="s">
        <v>10387</v>
      </c>
    </row>
    <row r="4811" spans="1:2">
      <c r="A4811" t="s">
        <v>13175</v>
      </c>
      <c r="B4811" t="s">
        <v>13176</v>
      </c>
    </row>
    <row r="4812" spans="1:2">
      <c r="A4812" t="s">
        <v>11108</v>
      </c>
      <c r="B4812" t="s">
        <v>11110</v>
      </c>
    </row>
    <row r="4813" spans="1:2">
      <c r="A4813" t="s">
        <v>11108</v>
      </c>
      <c r="B4813" t="s">
        <v>11109</v>
      </c>
    </row>
    <row r="4814" spans="1:2">
      <c r="A4814" t="s">
        <v>3644</v>
      </c>
      <c r="B4814" t="s">
        <v>3645</v>
      </c>
    </row>
    <row r="4815" spans="1:2">
      <c r="A4815" t="s">
        <v>10365</v>
      </c>
      <c r="B4815" t="s">
        <v>10366</v>
      </c>
    </row>
    <row r="4816" spans="1:2">
      <c r="A4816" t="s">
        <v>7716</v>
      </c>
      <c r="B4816" t="s">
        <v>7717</v>
      </c>
    </row>
    <row r="4817" spans="1:2">
      <c r="A4817" t="s">
        <v>10522</v>
      </c>
      <c r="B4817" t="s">
        <v>10523</v>
      </c>
    </row>
    <row r="4818" spans="1:2">
      <c r="A4818" t="s">
        <v>4331</v>
      </c>
      <c r="B4818" t="s">
        <v>14153</v>
      </c>
    </row>
    <row r="4819" spans="1:2">
      <c r="A4819" t="s">
        <v>6419</v>
      </c>
      <c r="B4819" t="s">
        <v>6420</v>
      </c>
    </row>
    <row r="4820" spans="1:2">
      <c r="A4820" t="s">
        <v>12528</v>
      </c>
      <c r="B4820" t="s">
        <v>12529</v>
      </c>
    </row>
    <row r="4821" spans="1:2">
      <c r="A4821" t="s">
        <v>4319</v>
      </c>
      <c r="B4821" t="s">
        <v>4320</v>
      </c>
    </row>
    <row r="4822" spans="1:2">
      <c r="A4822" t="s">
        <v>6421</v>
      </c>
      <c r="B4822" t="s">
        <v>6422</v>
      </c>
    </row>
    <row r="4823" spans="1:2">
      <c r="A4823" t="s">
        <v>12242</v>
      </c>
      <c r="B4823" t="s">
        <v>12243</v>
      </c>
    </row>
    <row r="4824" spans="1:2">
      <c r="A4824" t="s">
        <v>12199</v>
      </c>
      <c r="B4824" t="s">
        <v>12200</v>
      </c>
    </row>
    <row r="4825" spans="1:2">
      <c r="A4825" t="s">
        <v>12256</v>
      </c>
      <c r="B4825" t="s">
        <v>12257</v>
      </c>
    </row>
    <row r="4826" spans="1:2">
      <c r="A4826" t="s">
        <v>3601</v>
      </c>
      <c r="B4826" t="s">
        <v>3602</v>
      </c>
    </row>
    <row r="4827" spans="1:2">
      <c r="A4827" t="s">
        <v>4778</v>
      </c>
      <c r="B4827" t="s">
        <v>4779</v>
      </c>
    </row>
    <row r="4828" spans="1:2">
      <c r="A4828" t="s">
        <v>5207</v>
      </c>
      <c r="B4828" t="s">
        <v>5208</v>
      </c>
    </row>
    <row r="4829" spans="1:2">
      <c r="A4829" t="s">
        <v>12602</v>
      </c>
      <c r="B4829" t="s">
        <v>12603</v>
      </c>
    </row>
    <row r="4830" spans="1:2">
      <c r="A4830" t="s">
        <v>9464</v>
      </c>
      <c r="B4830" t="s">
        <v>9465</v>
      </c>
    </row>
    <row r="4831" spans="1:2">
      <c r="A4831" t="s">
        <v>9414</v>
      </c>
      <c r="B4831" t="s">
        <v>9415</v>
      </c>
    </row>
    <row r="4832" spans="1:2">
      <c r="A4832" t="s">
        <v>4792</v>
      </c>
      <c r="B4832" t="s">
        <v>4793</v>
      </c>
    </row>
    <row r="4833" spans="1:2">
      <c r="A4833" t="s">
        <v>13137</v>
      </c>
      <c r="B4833" t="s">
        <v>4793</v>
      </c>
    </row>
    <row r="4834" spans="1:2">
      <c r="A4834" t="s">
        <v>5203</v>
      </c>
      <c r="B4834" t="s">
        <v>5204</v>
      </c>
    </row>
    <row r="4835" spans="1:2">
      <c r="A4835" t="s">
        <v>3555</v>
      </c>
      <c r="B4835" t="s">
        <v>3556</v>
      </c>
    </row>
    <row r="4836" spans="1:2">
      <c r="A4836" t="s">
        <v>5176</v>
      </c>
      <c r="B4836" t="s">
        <v>3556</v>
      </c>
    </row>
    <row r="4837" spans="1:2">
      <c r="A4837" t="s">
        <v>12592</v>
      </c>
      <c r="B4837" t="s">
        <v>12593</v>
      </c>
    </row>
    <row r="4838" spans="1:2">
      <c r="A4838" t="s">
        <v>9416</v>
      </c>
      <c r="B4838" t="s">
        <v>9417</v>
      </c>
    </row>
    <row r="4839" spans="1:2">
      <c r="A4839" t="s">
        <v>3527</v>
      </c>
      <c r="B4839" t="s">
        <v>3528</v>
      </c>
    </row>
    <row r="4840" spans="1:2">
      <c r="A4840" t="s">
        <v>9771</v>
      </c>
      <c r="B4840" t="s">
        <v>9772</v>
      </c>
    </row>
    <row r="4841" spans="1:2">
      <c r="A4841" t="s">
        <v>6631</v>
      </c>
      <c r="B4841" t="s">
        <v>6632</v>
      </c>
    </row>
    <row r="4842" spans="1:2">
      <c r="A4842" t="s">
        <v>11910</v>
      </c>
      <c r="B4842" t="s">
        <v>3314</v>
      </c>
    </row>
    <row r="4843" spans="1:2">
      <c r="A4843" t="s">
        <v>10292</v>
      </c>
      <c r="B4843" t="s">
        <v>10293</v>
      </c>
    </row>
    <row r="4844" spans="1:2">
      <c r="A4844" t="s">
        <v>10292</v>
      </c>
      <c r="B4844" t="s">
        <v>10294</v>
      </c>
    </row>
    <row r="4845" spans="1:2">
      <c r="A4845" t="s">
        <v>10292</v>
      </c>
      <c r="B4845" t="s">
        <v>10294</v>
      </c>
    </row>
    <row r="4846" spans="1:2">
      <c r="A4846" t="s">
        <v>12023</v>
      </c>
      <c r="B4846" t="s">
        <v>12024</v>
      </c>
    </row>
    <row r="4847" spans="1:2">
      <c r="A4847" t="s">
        <v>9419</v>
      </c>
      <c r="B4847" t="s">
        <v>9421</v>
      </c>
    </row>
    <row r="4848" spans="1:2">
      <c r="A4848" t="s">
        <v>10799</v>
      </c>
      <c r="B4848" t="s">
        <v>10800</v>
      </c>
    </row>
    <row r="4849" spans="1:2">
      <c r="A4849" t="s">
        <v>5189</v>
      </c>
      <c r="B4849" t="s">
        <v>5190</v>
      </c>
    </row>
    <row r="4850" spans="1:2">
      <c r="A4850" t="s">
        <v>4245</v>
      </c>
      <c r="B4850" t="s">
        <v>4246</v>
      </c>
    </row>
    <row r="4851" spans="1:2">
      <c r="A4851" t="s">
        <v>12027</v>
      </c>
      <c r="B4851" t="s">
        <v>4246</v>
      </c>
    </row>
    <row r="4852" spans="1:2">
      <c r="A4852" t="s">
        <v>12031</v>
      </c>
      <c r="B4852" t="s">
        <v>12032</v>
      </c>
    </row>
    <row r="4853" spans="1:2">
      <c r="A4853" t="s">
        <v>13417</v>
      </c>
      <c r="B4853" t="s">
        <v>13418</v>
      </c>
    </row>
    <row r="4854" spans="1:2">
      <c r="A4854" t="s">
        <v>11944</v>
      </c>
      <c r="B4854" t="s">
        <v>11945</v>
      </c>
    </row>
    <row r="4855" spans="1:2">
      <c r="A4855" t="s">
        <v>5167</v>
      </c>
      <c r="B4855" t="s">
        <v>5168</v>
      </c>
    </row>
    <row r="4856" spans="1:2">
      <c r="A4856" t="s">
        <v>4812</v>
      </c>
      <c r="B4856" t="s">
        <v>4813</v>
      </c>
    </row>
    <row r="4857" spans="1:2">
      <c r="A4857" t="s">
        <v>6186</v>
      </c>
      <c r="B4857" t="s">
        <v>6187</v>
      </c>
    </row>
    <row r="4858" spans="1:2">
      <c r="A4858" t="s">
        <v>4485</v>
      </c>
      <c r="B4858" t="s">
        <v>4487</v>
      </c>
    </row>
    <row r="4859" spans="1:2">
      <c r="A4859" t="s">
        <v>4485</v>
      </c>
      <c r="B4859" t="s">
        <v>4486</v>
      </c>
    </row>
    <row r="4860" spans="1:2">
      <c r="A4860" t="s">
        <v>4531</v>
      </c>
      <c r="B4860" t="s">
        <v>4486</v>
      </c>
    </row>
    <row r="4861" spans="1:2">
      <c r="A4861" t="s">
        <v>12598</v>
      </c>
      <c r="B4861" t="s">
        <v>12599</v>
      </c>
    </row>
    <row r="4862" spans="1:2">
      <c r="A4862" t="s">
        <v>3982</v>
      </c>
      <c r="B4862" t="s">
        <v>3983</v>
      </c>
    </row>
    <row r="4863" spans="1:2">
      <c r="A4863" t="s">
        <v>4559</v>
      </c>
      <c r="B4863" t="s">
        <v>4560</v>
      </c>
    </row>
    <row r="4864" spans="1:2">
      <c r="A4864" t="s">
        <v>11199</v>
      </c>
      <c r="B4864" t="s">
        <v>11200</v>
      </c>
    </row>
    <row r="4865" spans="1:2">
      <c r="A4865" t="s">
        <v>11199</v>
      </c>
      <c r="B4865" t="s">
        <v>11200</v>
      </c>
    </row>
    <row r="4866" spans="1:2">
      <c r="A4866" t="s">
        <v>14083</v>
      </c>
      <c r="B4866" t="s">
        <v>14170</v>
      </c>
    </row>
    <row r="4867" spans="1:2">
      <c r="A4867" t="s">
        <v>12530</v>
      </c>
      <c r="B4867" t="s">
        <v>12531</v>
      </c>
    </row>
    <row r="4868" spans="1:2">
      <c r="A4868" t="s">
        <v>13365</v>
      </c>
      <c r="B4868" t="s">
        <v>13366</v>
      </c>
    </row>
    <row r="4869" spans="1:2">
      <c r="A4869" t="s">
        <v>13365</v>
      </c>
      <c r="B4869" t="s">
        <v>13366</v>
      </c>
    </row>
    <row r="4870" spans="1:2">
      <c r="A4870" t="s">
        <v>3930</v>
      </c>
      <c r="B4870" t="s">
        <v>3931</v>
      </c>
    </row>
    <row r="4871" spans="1:2">
      <c r="A4871" t="s">
        <v>9448</v>
      </c>
      <c r="B4871" t="s">
        <v>9449</v>
      </c>
    </row>
    <row r="4872" spans="1:2">
      <c r="A4872" t="s">
        <v>9448</v>
      </c>
      <c r="B4872" t="s">
        <v>9449</v>
      </c>
    </row>
    <row r="4873" spans="1:2">
      <c r="A4873" t="s">
        <v>6777</v>
      </c>
      <c r="B4873" t="s">
        <v>6778</v>
      </c>
    </row>
    <row r="4874" spans="1:2">
      <c r="A4874" t="s">
        <v>3322</v>
      </c>
      <c r="B4874" t="s">
        <v>3323</v>
      </c>
    </row>
    <row r="4875" spans="1:2">
      <c r="A4875" t="s">
        <v>12018</v>
      </c>
      <c r="B4875" t="s">
        <v>12019</v>
      </c>
    </row>
    <row r="4876" spans="1:2">
      <c r="A4876" t="s">
        <v>6692</v>
      </c>
      <c r="B4876" t="s">
        <v>6693</v>
      </c>
    </row>
    <row r="4877" spans="1:2">
      <c r="A4877" t="s">
        <v>4226</v>
      </c>
      <c r="B4877" t="s">
        <v>4227</v>
      </c>
    </row>
    <row r="4878" spans="1:2">
      <c r="A4878" t="s">
        <v>4861</v>
      </c>
      <c r="B4878" t="s">
        <v>4227</v>
      </c>
    </row>
    <row r="4879" spans="1:2">
      <c r="A4879" t="s">
        <v>4868</v>
      </c>
      <c r="B4879" t="s">
        <v>4869</v>
      </c>
    </row>
    <row r="4880" spans="1:2">
      <c r="A4880" t="s">
        <v>3543</v>
      </c>
      <c r="B4880" t="s">
        <v>3544</v>
      </c>
    </row>
    <row r="4881" spans="1:2">
      <c r="A4881" t="s">
        <v>4178</v>
      </c>
      <c r="B4881" t="s">
        <v>3544</v>
      </c>
    </row>
    <row r="4882" spans="1:2">
      <c r="A4882" t="s">
        <v>4856</v>
      </c>
      <c r="B4882" t="s">
        <v>3544</v>
      </c>
    </row>
    <row r="4883" spans="1:2">
      <c r="A4883" t="s">
        <v>5557</v>
      </c>
      <c r="B4883" t="s">
        <v>5558</v>
      </c>
    </row>
    <row r="4884" spans="1:2">
      <c r="A4884" t="s">
        <v>5322</v>
      </c>
      <c r="B4884" t="s">
        <v>5323</v>
      </c>
    </row>
    <row r="4885" spans="1:2">
      <c r="A4885" t="s">
        <v>3541</v>
      </c>
      <c r="B4885" t="s">
        <v>3542</v>
      </c>
    </row>
    <row r="4886" spans="1:2">
      <c r="A4886" t="s">
        <v>9506</v>
      </c>
      <c r="B4886" t="s">
        <v>9507</v>
      </c>
    </row>
    <row r="4887" spans="1:2">
      <c r="A4887" t="s">
        <v>6608</v>
      </c>
      <c r="B4887" t="s">
        <v>6609</v>
      </c>
    </row>
    <row r="4888" spans="1:2">
      <c r="A4888" t="s">
        <v>9527</v>
      </c>
      <c r="B4888" t="s">
        <v>9528</v>
      </c>
    </row>
    <row r="4889" spans="1:2">
      <c r="A4889" t="s">
        <v>9527</v>
      </c>
      <c r="B4889" t="s">
        <v>9528</v>
      </c>
    </row>
    <row r="4890" spans="1:2">
      <c r="A4890" t="s">
        <v>4769</v>
      </c>
      <c r="B4890" t="s">
        <v>4770</v>
      </c>
    </row>
    <row r="4891" spans="1:2">
      <c r="A4891" t="s">
        <v>10733</v>
      </c>
      <c r="B4891" t="s">
        <v>10734</v>
      </c>
    </row>
    <row r="4892" spans="1:2">
      <c r="A4892" t="s">
        <v>5163</v>
      </c>
      <c r="B4892" t="s">
        <v>5164</v>
      </c>
    </row>
    <row r="4893" spans="1:2">
      <c r="A4893" t="s">
        <v>4804</v>
      </c>
      <c r="B4893" t="s">
        <v>4805</v>
      </c>
    </row>
    <row r="4894" spans="1:2">
      <c r="A4894" t="s">
        <v>3519</v>
      </c>
      <c r="B4894" t="s">
        <v>3520</v>
      </c>
    </row>
    <row r="4895" spans="1:2">
      <c r="A4895" t="s">
        <v>5149</v>
      </c>
      <c r="B4895" t="s">
        <v>5150</v>
      </c>
    </row>
    <row r="4896" spans="1:2">
      <c r="A4896" t="s">
        <v>5199</v>
      </c>
      <c r="B4896" t="s">
        <v>5200</v>
      </c>
    </row>
    <row r="4897" spans="1:2">
      <c r="A4897" t="s">
        <v>5328</v>
      </c>
      <c r="B4897" t="s">
        <v>5329</v>
      </c>
    </row>
    <row r="4898" spans="1:2">
      <c r="A4898" t="s">
        <v>4857</v>
      </c>
      <c r="B4898" t="s">
        <v>4858</v>
      </c>
    </row>
    <row r="4899" spans="1:2">
      <c r="A4899" t="s">
        <v>4859</v>
      </c>
      <c r="B4899" t="s">
        <v>4860</v>
      </c>
    </row>
    <row r="4900" spans="1:2">
      <c r="A4900" t="s">
        <v>4866</v>
      </c>
      <c r="B4900" t="s">
        <v>4867</v>
      </c>
    </row>
    <row r="4901" spans="1:2">
      <c r="A4901" t="s">
        <v>4864</v>
      </c>
      <c r="B4901" t="s">
        <v>4865</v>
      </c>
    </row>
    <row r="4902" spans="1:2">
      <c r="A4902" t="s">
        <v>4228</v>
      </c>
      <c r="B4902" t="s">
        <v>1954</v>
      </c>
    </row>
    <row r="4903" spans="1:2">
      <c r="A4903" t="s">
        <v>4852</v>
      </c>
      <c r="B4903" t="s">
        <v>4853</v>
      </c>
    </row>
    <row r="4904" spans="1:2">
      <c r="A4904" t="s">
        <v>12014</v>
      </c>
      <c r="B4904" t="s">
        <v>12015</v>
      </c>
    </row>
    <row r="4905" spans="1:2">
      <c r="A4905" t="s">
        <v>4828</v>
      </c>
      <c r="B4905" t="s">
        <v>4829</v>
      </c>
    </row>
    <row r="4906" spans="1:2">
      <c r="A4906" t="s">
        <v>5876</v>
      </c>
      <c r="B4906" t="s">
        <v>5877</v>
      </c>
    </row>
    <row r="4907" spans="1:2">
      <c r="A4907" t="s">
        <v>12246</v>
      </c>
      <c r="B4907" t="s">
        <v>12247</v>
      </c>
    </row>
    <row r="4908" spans="1:2">
      <c r="A4908" t="s">
        <v>11979</v>
      </c>
      <c r="B4908" t="s">
        <v>11980</v>
      </c>
    </row>
    <row r="4909" spans="1:2">
      <c r="A4909" t="s">
        <v>10424</v>
      </c>
      <c r="B4909" t="s">
        <v>10425</v>
      </c>
    </row>
    <row r="4910" spans="1:2">
      <c r="A4910" t="s">
        <v>10424</v>
      </c>
      <c r="B4910" t="s">
        <v>10425</v>
      </c>
    </row>
    <row r="4911" spans="1:2">
      <c r="A4911" t="s">
        <v>11193</v>
      </c>
      <c r="B4911" t="s">
        <v>11195</v>
      </c>
    </row>
    <row r="4912" spans="1:2">
      <c r="A4912" t="s">
        <v>11193</v>
      </c>
      <c r="B4912" t="s">
        <v>11194</v>
      </c>
    </row>
    <row r="4913" spans="1:2">
      <c r="A4913" t="s">
        <v>9793</v>
      </c>
      <c r="B4913" t="s">
        <v>9794</v>
      </c>
    </row>
    <row r="4914" spans="1:2">
      <c r="A4914" t="s">
        <v>7304</v>
      </c>
      <c r="B4914" t="s">
        <v>7305</v>
      </c>
    </row>
    <row r="4915" spans="1:2">
      <c r="A4915" t="s">
        <v>3376</v>
      </c>
      <c r="B4915" t="s">
        <v>3377</v>
      </c>
    </row>
    <row r="4916" spans="1:2">
      <c r="A4916" t="s">
        <v>3376</v>
      </c>
      <c r="B4916" t="s">
        <v>3377</v>
      </c>
    </row>
    <row r="4917" spans="1:2">
      <c r="A4917" t="s">
        <v>4317</v>
      </c>
      <c r="B4917" t="s">
        <v>4318</v>
      </c>
    </row>
    <row r="4918" spans="1:2">
      <c r="A4918" t="s">
        <v>5842</v>
      </c>
      <c r="B4918" t="s">
        <v>5843</v>
      </c>
    </row>
    <row r="4919" spans="1:2">
      <c r="A4919" t="s">
        <v>4423</v>
      </c>
      <c r="B4919" t="s">
        <v>4424</v>
      </c>
    </row>
    <row r="4920" spans="1:2">
      <c r="A4920" t="s">
        <v>4423</v>
      </c>
      <c r="B4920" t="s">
        <v>4424</v>
      </c>
    </row>
    <row r="4921" spans="1:2">
      <c r="A4921" t="s">
        <v>4606</v>
      </c>
      <c r="B4921" t="s">
        <v>4607</v>
      </c>
    </row>
    <row r="4922" spans="1:2">
      <c r="A4922" t="s">
        <v>7318</v>
      </c>
      <c r="B4922" t="s">
        <v>7319</v>
      </c>
    </row>
    <row r="4923" spans="1:2">
      <c r="A4923" t="s">
        <v>5674</v>
      </c>
      <c r="B4923" t="s">
        <v>5675</v>
      </c>
    </row>
    <row r="4924" spans="1:2">
      <c r="A4924" t="s">
        <v>5674</v>
      </c>
      <c r="B4924" t="s">
        <v>5676</v>
      </c>
    </row>
    <row r="4925" spans="1:2">
      <c r="A4925" t="s">
        <v>3846</v>
      </c>
      <c r="B4925" t="s">
        <v>3847</v>
      </c>
    </row>
    <row r="4926" spans="1:2">
      <c r="A4926" t="s">
        <v>10824</v>
      </c>
      <c r="B4926" t="s">
        <v>10825</v>
      </c>
    </row>
    <row r="4927" spans="1:2">
      <c r="A4927" t="s">
        <v>12303</v>
      </c>
      <c r="B4927" t="s">
        <v>12304</v>
      </c>
    </row>
    <row r="4928" spans="1:2">
      <c r="A4928" t="s">
        <v>13387</v>
      </c>
      <c r="B4928" t="s">
        <v>13388</v>
      </c>
    </row>
    <row r="4929" spans="1:2">
      <c r="A4929" t="s">
        <v>13387</v>
      </c>
      <c r="B4929" t="s">
        <v>13388</v>
      </c>
    </row>
    <row r="4930" spans="1:2">
      <c r="A4930" t="s">
        <v>8517</v>
      </c>
      <c r="B4930" t="s">
        <v>8518</v>
      </c>
    </row>
    <row r="4931" spans="1:2">
      <c r="A4931" t="s">
        <v>4608</v>
      </c>
      <c r="B4931" t="s">
        <v>4609</v>
      </c>
    </row>
    <row r="4932" spans="1:2">
      <c r="A4932" t="s">
        <v>8026</v>
      </c>
      <c r="B4932" t="s">
        <v>8027</v>
      </c>
    </row>
    <row r="4933" spans="1:2">
      <c r="A4933" t="s">
        <v>9559</v>
      </c>
      <c r="B4933" t="s">
        <v>9560</v>
      </c>
    </row>
    <row r="4934" spans="1:2">
      <c r="A4934" t="s">
        <v>12146</v>
      </c>
      <c r="B4934" t="s">
        <v>12147</v>
      </c>
    </row>
    <row r="4935" spans="1:2">
      <c r="A4935" t="s">
        <v>9033</v>
      </c>
      <c r="B4935" t="s">
        <v>9034</v>
      </c>
    </row>
    <row r="4936" spans="1:2">
      <c r="A4936" t="s">
        <v>5784</v>
      </c>
      <c r="B4936" t="s">
        <v>5785</v>
      </c>
    </row>
    <row r="4937" spans="1:2">
      <c r="A4937" t="s">
        <v>7252</v>
      </c>
      <c r="B4937" t="s">
        <v>7253</v>
      </c>
    </row>
    <row r="4938" spans="1:2">
      <c r="A4938" t="s">
        <v>8112</v>
      </c>
      <c r="B4938" t="s">
        <v>8113</v>
      </c>
    </row>
    <row r="4939" spans="1:2">
      <c r="A4939" t="s">
        <v>4580</v>
      </c>
      <c r="B4939" t="s">
        <v>4581</v>
      </c>
    </row>
    <row r="4940" spans="1:2">
      <c r="A4940" t="s">
        <v>8106</v>
      </c>
      <c r="B4940" t="s">
        <v>8107</v>
      </c>
    </row>
    <row r="4941" spans="1:2">
      <c r="A4941" t="s">
        <v>5095</v>
      </c>
      <c r="B4941" t="s">
        <v>5096</v>
      </c>
    </row>
    <row r="4942" spans="1:2">
      <c r="A4942" t="s">
        <v>4536</v>
      </c>
      <c r="B4942" t="s">
        <v>4537</v>
      </c>
    </row>
    <row r="4943" spans="1:2">
      <c r="A4943" t="s">
        <v>5958</v>
      </c>
      <c r="B4943" t="s">
        <v>5959</v>
      </c>
    </row>
    <row r="4944" spans="1:2">
      <c r="A4944" t="s">
        <v>5998</v>
      </c>
      <c r="B4944" t="s">
        <v>5999</v>
      </c>
    </row>
    <row r="4945" spans="1:2">
      <c r="A4945" t="s">
        <v>10484</v>
      </c>
      <c r="B4945" t="s">
        <v>10485</v>
      </c>
    </row>
    <row r="4946" spans="1:2">
      <c r="A4946" t="s">
        <v>3696</v>
      </c>
      <c r="B4946" t="s">
        <v>3697</v>
      </c>
    </row>
    <row r="4947" spans="1:2">
      <c r="A4947" t="s">
        <v>11911</v>
      </c>
      <c r="B4947" t="s">
        <v>11912</v>
      </c>
    </row>
    <row r="4948" spans="1:2">
      <c r="A4948" t="s">
        <v>9617</v>
      </c>
      <c r="B4948" t="s">
        <v>9619</v>
      </c>
    </row>
    <row r="4949" spans="1:2">
      <c r="A4949" t="s">
        <v>8763</v>
      </c>
      <c r="B4949" t="s">
        <v>8764</v>
      </c>
    </row>
    <row r="4950" spans="1:2">
      <c r="A4950" t="s">
        <v>6272</v>
      </c>
      <c r="B4950" t="s">
        <v>6273</v>
      </c>
    </row>
    <row r="4951" spans="1:2">
      <c r="A4951" t="s">
        <v>9282</v>
      </c>
      <c r="B4951" t="s">
        <v>9283</v>
      </c>
    </row>
    <row r="4952" spans="1:2">
      <c r="A4952" t="s">
        <v>5547</v>
      </c>
      <c r="B4952" t="s">
        <v>5548</v>
      </c>
    </row>
    <row r="4953" spans="1:2">
      <c r="A4953" t="s">
        <v>5745</v>
      </c>
      <c r="B4953" t="s">
        <v>5746</v>
      </c>
    </row>
    <row r="4954" spans="1:2">
      <c r="A4954" t="s">
        <v>5833</v>
      </c>
      <c r="B4954" t="s">
        <v>5834</v>
      </c>
    </row>
    <row r="4955" spans="1:2">
      <c r="A4955" t="s">
        <v>5753</v>
      </c>
      <c r="B4955" t="s">
        <v>5754</v>
      </c>
    </row>
    <row r="4956" spans="1:2">
      <c r="A4956" t="s">
        <v>8575</v>
      </c>
      <c r="B4956" t="s">
        <v>8576</v>
      </c>
    </row>
    <row r="4957" spans="1:2">
      <c r="A4957" t="s">
        <v>7939</v>
      </c>
      <c r="B4957" t="s">
        <v>7940</v>
      </c>
    </row>
    <row r="4958" spans="1:2">
      <c r="A4958" t="s">
        <v>3642</v>
      </c>
      <c r="B4958" t="s">
        <v>3643</v>
      </c>
    </row>
    <row r="4959" spans="1:2">
      <c r="A4959" t="s">
        <v>3707</v>
      </c>
      <c r="B4959" t="s">
        <v>3643</v>
      </c>
    </row>
    <row r="4960" spans="1:2">
      <c r="A4960" t="s">
        <v>9785</v>
      </c>
      <c r="B4960" t="s">
        <v>9786</v>
      </c>
    </row>
    <row r="4961" spans="1:2">
      <c r="A4961" t="s">
        <v>9362</v>
      </c>
      <c r="B4961" t="s">
        <v>9363</v>
      </c>
    </row>
    <row r="4962" spans="1:2">
      <c r="A4962" t="s">
        <v>4359</v>
      </c>
      <c r="B4962" t="s">
        <v>4360</v>
      </c>
    </row>
    <row r="4963" spans="1:2">
      <c r="A4963" t="s">
        <v>11483</v>
      </c>
      <c r="B4963" t="s">
        <v>11484</v>
      </c>
    </row>
    <row r="4964" spans="1:2">
      <c r="A4964" t="s">
        <v>12824</v>
      </c>
      <c r="B4964" t="s">
        <v>12825</v>
      </c>
    </row>
    <row r="4965" spans="1:2">
      <c r="A4965" t="s">
        <v>11685</v>
      </c>
      <c r="B4965" t="s">
        <v>11686</v>
      </c>
    </row>
    <row r="4966" spans="1:2">
      <c r="A4966" t="s">
        <v>5446</v>
      </c>
      <c r="B4966" t="s">
        <v>5447</v>
      </c>
    </row>
    <row r="4967" spans="1:2">
      <c r="A4967" t="s">
        <v>5026</v>
      </c>
      <c r="B4967" t="s">
        <v>5027</v>
      </c>
    </row>
    <row r="4968" spans="1:2">
      <c r="A4968" t="s">
        <v>3662</v>
      </c>
      <c r="B4968" t="s">
        <v>3663</v>
      </c>
    </row>
    <row r="4969" spans="1:2">
      <c r="A4969" t="s">
        <v>7163</v>
      </c>
      <c r="B4969" t="s">
        <v>7164</v>
      </c>
    </row>
    <row r="4970" spans="1:2">
      <c r="A4970" t="s">
        <v>11749</v>
      </c>
      <c r="B4970" t="s">
        <v>11750</v>
      </c>
    </row>
    <row r="4971" spans="1:2">
      <c r="A4971" t="s">
        <v>11323</v>
      </c>
      <c r="B4971" t="s">
        <v>11326</v>
      </c>
    </row>
    <row r="4972" spans="1:2">
      <c r="A4972" t="s">
        <v>11731</v>
      </c>
      <c r="B4972" t="s">
        <v>11732</v>
      </c>
    </row>
    <row r="4973" spans="1:2">
      <c r="A4973" t="s">
        <v>11350</v>
      </c>
      <c r="B4973" t="s">
        <v>11352</v>
      </c>
    </row>
    <row r="4974" spans="1:2">
      <c r="A4974" t="s">
        <v>4027</v>
      </c>
      <c r="B4974" t="s">
        <v>4028</v>
      </c>
    </row>
    <row r="4975" spans="1:2">
      <c r="A4975" t="s">
        <v>11835</v>
      </c>
      <c r="B4975" t="s">
        <v>11836</v>
      </c>
    </row>
    <row r="4976" spans="1:2">
      <c r="A4976" t="s">
        <v>11733</v>
      </c>
      <c r="B4976" t="s">
        <v>11734</v>
      </c>
    </row>
    <row r="4977" spans="1:2">
      <c r="A4977" t="s">
        <v>11581</v>
      </c>
      <c r="B4977" t="s">
        <v>11582</v>
      </c>
    </row>
    <row r="4978" spans="1:2">
      <c r="A4978" t="s">
        <v>11543</v>
      </c>
      <c r="B4978" t="s">
        <v>11544</v>
      </c>
    </row>
    <row r="4979" spans="1:2">
      <c r="A4979" t="s">
        <v>7936</v>
      </c>
      <c r="B4979" t="s">
        <v>14246</v>
      </c>
    </row>
    <row r="4980" spans="1:2">
      <c r="A4980" t="s">
        <v>12851</v>
      </c>
      <c r="B4980" t="s">
        <v>12852</v>
      </c>
    </row>
    <row r="4981" spans="1:2">
      <c r="A4981" t="s">
        <v>4241</v>
      </c>
      <c r="B4981" t="s">
        <v>4242</v>
      </c>
    </row>
    <row r="4982" spans="1:2">
      <c r="A4982" t="s">
        <v>11904</v>
      </c>
      <c r="B4982" t="s">
        <v>11905</v>
      </c>
    </row>
    <row r="4983" spans="1:2">
      <c r="A4983" t="s">
        <v>5717</v>
      </c>
      <c r="B4983" t="s">
        <v>5718</v>
      </c>
    </row>
    <row r="4984" spans="1:2">
      <c r="A4984" t="s">
        <v>3702</v>
      </c>
      <c r="B4984" t="s">
        <v>3703</v>
      </c>
    </row>
    <row r="4985" spans="1:2">
      <c r="A4985" t="s">
        <v>10058</v>
      </c>
      <c r="B4985" t="s">
        <v>10059</v>
      </c>
    </row>
    <row r="4986" spans="1:2">
      <c r="A4986" t="s">
        <v>5227</v>
      </c>
      <c r="B4986" t="s">
        <v>5228</v>
      </c>
    </row>
    <row r="4987" spans="1:2">
      <c r="A4987" t="s">
        <v>8809</v>
      </c>
      <c r="B4987" t="s">
        <v>8810</v>
      </c>
    </row>
    <row r="4988" spans="1:2">
      <c r="A4988" t="s">
        <v>10715</v>
      </c>
      <c r="B4988" t="s">
        <v>10716</v>
      </c>
    </row>
    <row r="4989" spans="1:2">
      <c r="A4989" t="s">
        <v>12781</v>
      </c>
      <c r="B4989" t="s">
        <v>12782</v>
      </c>
    </row>
    <row r="4990" spans="1:2">
      <c r="A4990" t="s">
        <v>11196</v>
      </c>
      <c r="B4990" t="s">
        <v>11198</v>
      </c>
    </row>
    <row r="4991" spans="1:2">
      <c r="A4991" t="s">
        <v>11196</v>
      </c>
      <c r="B4991" t="s">
        <v>11197</v>
      </c>
    </row>
    <row r="4992" spans="1:2">
      <c r="A4992" t="s">
        <v>10951</v>
      </c>
      <c r="B4992" t="s">
        <v>10952</v>
      </c>
    </row>
    <row r="4993" spans="1:2">
      <c r="A4993" t="s">
        <v>10941</v>
      </c>
      <c r="B4993" t="s">
        <v>10942</v>
      </c>
    </row>
    <row r="4994" spans="1:2">
      <c r="A4994" t="s">
        <v>7977</v>
      </c>
      <c r="B4994" t="s">
        <v>7979</v>
      </c>
    </row>
    <row r="4995" spans="1:2">
      <c r="A4995" t="s">
        <v>7977</v>
      </c>
      <c r="B4995" t="s">
        <v>7978</v>
      </c>
    </row>
    <row r="4996" spans="1:2">
      <c r="A4996" t="s">
        <v>5576</v>
      </c>
      <c r="B4996" t="s">
        <v>5577</v>
      </c>
    </row>
    <row r="4997" spans="1:2">
      <c r="A4997" t="s">
        <v>11831</v>
      </c>
      <c r="B4997" t="s">
        <v>11832</v>
      </c>
    </row>
    <row r="4998" spans="1:2">
      <c r="A4998" t="s">
        <v>11627</v>
      </c>
      <c r="B4998" t="s">
        <v>11628</v>
      </c>
    </row>
    <row r="4999" spans="1:2">
      <c r="A4999" t="s">
        <v>12396</v>
      </c>
      <c r="B4999" t="s">
        <v>12397</v>
      </c>
    </row>
    <row r="5000" spans="1:2">
      <c r="A5000" t="s">
        <v>4707</v>
      </c>
      <c r="B5000" t="s">
        <v>4708</v>
      </c>
    </row>
    <row r="5001" spans="1:2">
      <c r="A5001" t="s">
        <v>11946</v>
      </c>
      <c r="B5001" t="s">
        <v>11947</v>
      </c>
    </row>
    <row r="5002" spans="1:2">
      <c r="A5002" t="s">
        <v>11959</v>
      </c>
      <c r="B5002" t="s">
        <v>11960</v>
      </c>
    </row>
    <row r="5003" spans="1:2">
      <c r="A5003" t="s">
        <v>13441</v>
      </c>
      <c r="B5003" t="s">
        <v>13442</v>
      </c>
    </row>
    <row r="5004" spans="1:2">
      <c r="A5004" t="s">
        <v>10177</v>
      </c>
      <c r="B5004" t="s">
        <v>10178</v>
      </c>
    </row>
    <row r="5005" spans="1:2">
      <c r="A5005" t="s">
        <v>10181</v>
      </c>
      <c r="B5005" t="s">
        <v>10182</v>
      </c>
    </row>
    <row r="5006" spans="1:2">
      <c r="A5006" t="s">
        <v>11363</v>
      </c>
      <c r="B5006" t="s">
        <v>11365</v>
      </c>
    </row>
    <row r="5007" spans="1:2">
      <c r="A5007" t="s">
        <v>10670</v>
      </c>
      <c r="B5007" t="s">
        <v>10672</v>
      </c>
    </row>
    <row r="5008" spans="1:2">
      <c r="A5008" t="s">
        <v>5407</v>
      </c>
      <c r="B5008" t="s">
        <v>5408</v>
      </c>
    </row>
    <row r="5009" spans="1:2">
      <c r="A5009" t="s">
        <v>9309</v>
      </c>
      <c r="B5009" t="s">
        <v>9310</v>
      </c>
    </row>
    <row r="5010" spans="1:2">
      <c r="A5010" t="s">
        <v>4699</v>
      </c>
      <c r="B5010" t="s">
        <v>1914</v>
      </c>
    </row>
    <row r="5011" spans="1:2">
      <c r="A5011" t="s">
        <v>4696</v>
      </c>
      <c r="B5011" t="s">
        <v>4697</v>
      </c>
    </row>
    <row r="5012" spans="1:2">
      <c r="A5012" t="s">
        <v>4680</v>
      </c>
      <c r="B5012" t="s">
        <v>4681</v>
      </c>
    </row>
    <row r="5013" spans="1:2">
      <c r="A5013" t="s">
        <v>12122</v>
      </c>
      <c r="B5013" t="s">
        <v>12123</v>
      </c>
    </row>
    <row r="5014" spans="1:2">
      <c r="A5014" t="s">
        <v>12098</v>
      </c>
      <c r="B5014" t="s">
        <v>12099</v>
      </c>
    </row>
    <row r="5015" spans="1:2">
      <c r="A5015" t="s">
        <v>3820</v>
      </c>
      <c r="B5015" t="s">
        <v>3821</v>
      </c>
    </row>
    <row r="5016" spans="1:2">
      <c r="A5016" t="s">
        <v>11358</v>
      </c>
      <c r="B5016" t="s">
        <v>11360</v>
      </c>
    </row>
    <row r="5017" spans="1:2">
      <c r="A5017" t="s">
        <v>9643</v>
      </c>
      <c r="B5017" t="s">
        <v>9645</v>
      </c>
    </row>
    <row r="5018" spans="1:2">
      <c r="A5018" t="s">
        <v>14147</v>
      </c>
      <c r="B5018" t="s">
        <v>12981</v>
      </c>
    </row>
    <row r="5019" spans="1:2">
      <c r="A5019" t="s">
        <v>13361</v>
      </c>
      <c r="B5019" t="s">
        <v>13362</v>
      </c>
    </row>
    <row r="5020" spans="1:2">
      <c r="A5020" t="s">
        <v>13361</v>
      </c>
      <c r="B5020" t="s">
        <v>13362</v>
      </c>
    </row>
    <row r="5021" spans="1:2">
      <c r="A5021" t="s">
        <v>6188</v>
      </c>
      <c r="B5021" t="s">
        <v>6189</v>
      </c>
    </row>
    <row r="5022" spans="1:2">
      <c r="A5022" t="s">
        <v>3793</v>
      </c>
      <c r="B5022" t="s">
        <v>3794</v>
      </c>
    </row>
    <row r="5023" spans="1:2">
      <c r="A5023" t="s">
        <v>6004</v>
      </c>
      <c r="B5023" t="s">
        <v>6005</v>
      </c>
    </row>
    <row r="5024" spans="1:2">
      <c r="A5024" t="s">
        <v>11381</v>
      </c>
      <c r="B5024" t="s">
        <v>11382</v>
      </c>
    </row>
    <row r="5025" spans="1:2">
      <c r="A5025" t="s">
        <v>6411</v>
      </c>
      <c r="B5025" t="s">
        <v>6412</v>
      </c>
    </row>
    <row r="5026" spans="1:2">
      <c r="A5026" t="s">
        <v>7588</v>
      </c>
      <c r="B5026" t="s">
        <v>7589</v>
      </c>
    </row>
    <row r="5027" spans="1:2">
      <c r="A5027" t="s">
        <v>5446</v>
      </c>
      <c r="B5027" t="s">
        <v>5448</v>
      </c>
    </row>
    <row r="5028" spans="1:2">
      <c r="A5028" t="s">
        <v>7577</v>
      </c>
      <c r="B5028" t="s">
        <v>7578</v>
      </c>
    </row>
    <row r="5029" spans="1:2">
      <c r="A5029" t="s">
        <v>12713</v>
      </c>
      <c r="B5029" t="s">
        <v>12714</v>
      </c>
    </row>
    <row r="5030" spans="1:2">
      <c r="A5030" t="s">
        <v>12069</v>
      </c>
      <c r="B5030" t="s">
        <v>12070</v>
      </c>
    </row>
    <row r="5031" spans="1:2">
      <c r="A5031" t="s">
        <v>12069</v>
      </c>
      <c r="B5031" t="s">
        <v>12070</v>
      </c>
    </row>
    <row r="5032" spans="1:2">
      <c r="A5032" t="s">
        <v>7569</v>
      </c>
      <c r="B5032" t="s">
        <v>7571</v>
      </c>
    </row>
    <row r="5033" spans="1:2">
      <c r="A5033" t="s">
        <v>3440</v>
      </c>
      <c r="B5033" t="s">
        <v>3441</v>
      </c>
    </row>
    <row r="5034" spans="1:2">
      <c r="A5034" t="s">
        <v>6387</v>
      </c>
      <c r="B5034" t="s">
        <v>6388</v>
      </c>
    </row>
    <row r="5035" spans="1:2">
      <c r="A5035" t="s">
        <v>4047</v>
      </c>
      <c r="B5035" t="s">
        <v>4048</v>
      </c>
    </row>
    <row r="5036" spans="1:2">
      <c r="A5036" t="s">
        <v>7969</v>
      </c>
      <c r="B5036" t="s">
        <v>7972</v>
      </c>
    </row>
    <row r="5037" spans="1:2">
      <c r="A5037" t="s">
        <v>12270</v>
      </c>
      <c r="B5037" t="s">
        <v>12271</v>
      </c>
    </row>
    <row r="5038" spans="1:2">
      <c r="A5038" t="s">
        <v>8383</v>
      </c>
      <c r="B5038" t="s">
        <v>8384</v>
      </c>
    </row>
    <row r="5039" spans="1:2">
      <c r="A5039" t="s">
        <v>8309</v>
      </c>
      <c r="B5039" t="s">
        <v>8310</v>
      </c>
    </row>
    <row r="5040" spans="1:2">
      <c r="A5040" t="s">
        <v>8319</v>
      </c>
      <c r="B5040" t="s">
        <v>8320</v>
      </c>
    </row>
    <row r="5041" spans="1:2">
      <c r="A5041" t="s">
        <v>7718</v>
      </c>
      <c r="B5041" t="s">
        <v>7719</v>
      </c>
    </row>
    <row r="5042" spans="1:2">
      <c r="A5042" t="s">
        <v>6748</v>
      </c>
      <c r="B5042" t="s">
        <v>6749</v>
      </c>
    </row>
    <row r="5043" spans="1:2">
      <c r="A5043" t="s">
        <v>10901</v>
      </c>
      <c r="B5043" t="s">
        <v>10902</v>
      </c>
    </row>
    <row r="5044" spans="1:2">
      <c r="A5044" t="s">
        <v>4689</v>
      </c>
      <c r="B5044" t="s">
        <v>1936</v>
      </c>
    </row>
    <row r="5045" spans="1:2">
      <c r="A5045" t="s">
        <v>7284</v>
      </c>
      <c r="B5045" t="s">
        <v>7285</v>
      </c>
    </row>
    <row r="5046" spans="1:2">
      <c r="A5046" t="s">
        <v>6784</v>
      </c>
      <c r="B5046" t="s">
        <v>6785</v>
      </c>
    </row>
    <row r="5047" spans="1:2">
      <c r="A5047" t="s">
        <v>6786</v>
      </c>
      <c r="B5047" t="s">
        <v>6788</v>
      </c>
    </row>
    <row r="5048" spans="1:2">
      <c r="A5048" t="s">
        <v>5308</v>
      </c>
      <c r="B5048" t="s">
        <v>5309</v>
      </c>
    </row>
    <row r="5049" spans="1:2">
      <c r="A5049" t="s">
        <v>12384</v>
      </c>
      <c r="B5049" t="s">
        <v>12385</v>
      </c>
    </row>
    <row r="5050" spans="1:2">
      <c r="A5050" t="s">
        <v>8885</v>
      </c>
      <c r="B5050" t="s">
        <v>8886</v>
      </c>
    </row>
    <row r="5051" spans="1:2">
      <c r="A5051" t="s">
        <v>8781</v>
      </c>
      <c r="B5051" t="s">
        <v>8782</v>
      </c>
    </row>
    <row r="5052" spans="1:2">
      <c r="A5052" t="s">
        <v>7795</v>
      </c>
      <c r="B5052" t="s">
        <v>7796</v>
      </c>
    </row>
    <row r="5053" spans="1:2">
      <c r="A5053" t="s">
        <v>7795</v>
      </c>
      <c r="B5053" t="s">
        <v>7797</v>
      </c>
    </row>
    <row r="5054" spans="1:2">
      <c r="A5054" t="s">
        <v>7398</v>
      </c>
      <c r="B5054" t="s">
        <v>7399</v>
      </c>
    </row>
    <row r="5055" spans="1:2">
      <c r="A5055" t="s">
        <v>7588</v>
      </c>
      <c r="B5055" t="s">
        <v>7590</v>
      </c>
    </row>
    <row r="5056" spans="1:2">
      <c r="A5056" t="s">
        <v>13375</v>
      </c>
      <c r="B5056" t="s">
        <v>13376</v>
      </c>
    </row>
    <row r="5057" spans="1:2">
      <c r="A5057" t="s">
        <v>9450</v>
      </c>
      <c r="B5057" t="s">
        <v>9451</v>
      </c>
    </row>
    <row r="5058" spans="1:2">
      <c r="A5058" t="s">
        <v>9450</v>
      </c>
      <c r="B5058" t="s">
        <v>9451</v>
      </c>
    </row>
    <row r="5059" spans="1:2">
      <c r="A5059" t="s">
        <v>6474</v>
      </c>
      <c r="B5059" t="s">
        <v>6475</v>
      </c>
    </row>
    <row r="5060" spans="1:2">
      <c r="A5060" t="s">
        <v>8519</v>
      </c>
      <c r="B5060" t="s">
        <v>8520</v>
      </c>
    </row>
    <row r="5061" spans="1:2">
      <c r="A5061" t="s">
        <v>12454</v>
      </c>
      <c r="B5061" t="s">
        <v>12455</v>
      </c>
    </row>
    <row r="5062" spans="1:2">
      <c r="A5062" t="s">
        <v>9288</v>
      </c>
      <c r="B5062" t="s">
        <v>9289</v>
      </c>
    </row>
    <row r="5063" spans="1:2">
      <c r="A5063" t="s">
        <v>10492</v>
      </c>
      <c r="B5063" t="s">
        <v>10494</v>
      </c>
    </row>
    <row r="5064" spans="1:2">
      <c r="A5064" t="s">
        <v>7116</v>
      </c>
      <c r="B5064" t="s">
        <v>3313</v>
      </c>
    </row>
    <row r="5065" spans="1:2">
      <c r="A5065" t="s">
        <v>12080</v>
      </c>
      <c r="B5065" t="s">
        <v>12081</v>
      </c>
    </row>
    <row r="5066" spans="1:2">
      <c r="A5066" t="s">
        <v>12080</v>
      </c>
      <c r="B5066" t="s">
        <v>12082</v>
      </c>
    </row>
    <row r="5067" spans="1:2">
      <c r="A5067" t="s">
        <v>8385</v>
      </c>
      <c r="B5067" t="s">
        <v>8386</v>
      </c>
    </row>
    <row r="5068" spans="1:2">
      <c r="A5068" t="s">
        <v>10426</v>
      </c>
      <c r="B5068" t="s">
        <v>10427</v>
      </c>
    </row>
    <row r="5069" spans="1:2">
      <c r="A5069" t="s">
        <v>10589</v>
      </c>
      <c r="B5069" t="s">
        <v>10590</v>
      </c>
    </row>
    <row r="5070" spans="1:2">
      <c r="A5070" t="s">
        <v>10391</v>
      </c>
      <c r="B5070" t="s">
        <v>10393</v>
      </c>
    </row>
    <row r="5071" spans="1:2">
      <c r="A5071" t="s">
        <v>10489</v>
      </c>
      <c r="B5071" t="s">
        <v>10490</v>
      </c>
    </row>
    <row r="5072" spans="1:2">
      <c r="A5072" t="s">
        <v>10380</v>
      </c>
      <c r="B5072" t="s">
        <v>10381</v>
      </c>
    </row>
    <row r="5073" spans="1:2">
      <c r="A5073" t="s">
        <v>12366</v>
      </c>
      <c r="B5073" t="s">
        <v>12367</v>
      </c>
    </row>
    <row r="5074" spans="1:2">
      <c r="A5074" t="s">
        <v>4053</v>
      </c>
      <c r="B5074" t="s">
        <v>4054</v>
      </c>
    </row>
    <row r="5075" spans="1:2">
      <c r="A5075" t="s">
        <v>8387</v>
      </c>
      <c r="B5075" t="s">
        <v>8388</v>
      </c>
    </row>
    <row r="5076" spans="1:2">
      <c r="A5076" t="s">
        <v>7577</v>
      </c>
      <c r="B5076" t="s">
        <v>7579</v>
      </c>
    </row>
    <row r="5077" spans="1:2">
      <c r="A5077" t="s">
        <v>12700</v>
      </c>
      <c r="B5077" t="s">
        <v>12701</v>
      </c>
    </row>
    <row r="5078" spans="1:2">
      <c r="A5078" t="s">
        <v>9725</v>
      </c>
      <c r="B5078" t="s">
        <v>9726</v>
      </c>
    </row>
    <row r="5079" spans="1:2">
      <c r="A5079" t="s">
        <v>10605</v>
      </c>
      <c r="B5079" t="s">
        <v>10606</v>
      </c>
    </row>
    <row r="5080" spans="1:2">
      <c r="A5080" t="s">
        <v>10605</v>
      </c>
      <c r="B5080" t="s">
        <v>10606</v>
      </c>
    </row>
    <row r="5081" spans="1:2">
      <c r="A5081" t="s">
        <v>12244</v>
      </c>
      <c r="B5081" t="s">
        <v>12245</v>
      </c>
    </row>
    <row r="5082" spans="1:2">
      <c r="A5082" t="s">
        <v>8991</v>
      </c>
      <c r="B5082" t="s">
        <v>8992</v>
      </c>
    </row>
    <row r="5083" spans="1:2">
      <c r="A5083" t="s">
        <v>12673</v>
      </c>
      <c r="B5083" t="s">
        <v>12674</v>
      </c>
    </row>
    <row r="5084" spans="1:2">
      <c r="A5084" t="s">
        <v>11350</v>
      </c>
      <c r="B5084" t="s">
        <v>11351</v>
      </c>
    </row>
    <row r="5085" spans="1:2">
      <c r="A5085" t="s">
        <v>8257</v>
      </c>
      <c r="B5085" t="s">
        <v>8258</v>
      </c>
    </row>
    <row r="5086" spans="1:2">
      <c r="A5086" t="s">
        <v>12424</v>
      </c>
      <c r="B5086" t="s">
        <v>12425</v>
      </c>
    </row>
    <row r="5087" spans="1:2">
      <c r="A5087" t="s">
        <v>4191</v>
      </c>
      <c r="B5087" t="s">
        <v>4192</v>
      </c>
    </row>
    <row r="5088" spans="1:2">
      <c r="A5088" t="s">
        <v>4191</v>
      </c>
      <c r="B5088" t="s">
        <v>4192</v>
      </c>
    </row>
    <row r="5089" spans="1:2">
      <c r="A5089" t="s">
        <v>4191</v>
      </c>
      <c r="B5089" t="s">
        <v>4192</v>
      </c>
    </row>
    <row r="5090" spans="1:2">
      <c r="A5090" t="s">
        <v>9981</v>
      </c>
      <c r="B5090" t="s">
        <v>14260</v>
      </c>
    </row>
    <row r="5091" spans="1:2">
      <c r="A5091" t="s">
        <v>10000</v>
      </c>
      <c r="B5091" t="s">
        <v>14262</v>
      </c>
    </row>
    <row r="5092" spans="1:2">
      <c r="A5092" t="s">
        <v>11987</v>
      </c>
      <c r="B5092" t="s">
        <v>11988</v>
      </c>
    </row>
    <row r="5093" spans="1:2">
      <c r="A5093" t="s">
        <v>12596</v>
      </c>
      <c r="B5093" t="s">
        <v>12597</v>
      </c>
    </row>
    <row r="5094" spans="1:2">
      <c r="A5094" t="s">
        <v>10492</v>
      </c>
      <c r="B5094" t="s">
        <v>10493</v>
      </c>
    </row>
    <row r="5095" spans="1:2">
      <c r="A5095" t="s">
        <v>7296</v>
      </c>
      <c r="B5095" t="s">
        <v>7297</v>
      </c>
    </row>
    <row r="5096" spans="1:2">
      <c r="A5096" t="s">
        <v>3863</v>
      </c>
      <c r="B5096" t="s">
        <v>3864</v>
      </c>
    </row>
    <row r="5097" spans="1:2">
      <c r="A5097" t="s">
        <v>3462</v>
      </c>
      <c r="B5097" t="s">
        <v>3463</v>
      </c>
    </row>
    <row r="5098" spans="1:2">
      <c r="A5098" t="s">
        <v>13177</v>
      </c>
      <c r="B5098" t="s">
        <v>13178</v>
      </c>
    </row>
    <row r="5099" spans="1:2">
      <c r="A5099" t="s">
        <v>12496</v>
      </c>
      <c r="B5099" t="s">
        <v>12497</v>
      </c>
    </row>
    <row r="5100" spans="1:2">
      <c r="A5100" t="s">
        <v>12870</v>
      </c>
      <c r="B5100" t="s">
        <v>12871</v>
      </c>
    </row>
    <row r="5101" spans="1:2">
      <c r="A5101" t="s">
        <v>3664</v>
      </c>
      <c r="B5101" t="s">
        <v>3665</v>
      </c>
    </row>
    <row r="5102" spans="1:2">
      <c r="A5102" t="s">
        <v>8389</v>
      </c>
      <c r="B5102" t="s">
        <v>8390</v>
      </c>
    </row>
    <row r="5103" spans="1:2">
      <c r="A5103" t="s">
        <v>6742</v>
      </c>
      <c r="B5103" t="s">
        <v>6743</v>
      </c>
    </row>
    <row r="5104" spans="1:2">
      <c r="A5104" t="s">
        <v>3976</v>
      </c>
      <c r="B5104" t="s">
        <v>3977</v>
      </c>
    </row>
    <row r="5105" spans="1:2">
      <c r="A5105" t="s">
        <v>7181</v>
      </c>
      <c r="B5105" t="s">
        <v>7182</v>
      </c>
    </row>
    <row r="5106" spans="1:2">
      <c r="A5106" t="s">
        <v>12490</v>
      </c>
      <c r="B5106" t="s">
        <v>12491</v>
      </c>
    </row>
    <row r="5107" spans="1:2">
      <c r="A5107" t="s">
        <v>3720</v>
      </c>
      <c r="B5107" t="s">
        <v>3721</v>
      </c>
    </row>
    <row r="5108" spans="1:2">
      <c r="A5108" t="s">
        <v>7569</v>
      </c>
      <c r="B5108" t="s">
        <v>7570</v>
      </c>
    </row>
    <row r="5109" spans="1:2">
      <c r="A5109" t="s">
        <v>5115</v>
      </c>
      <c r="B5109" t="s">
        <v>5116</v>
      </c>
    </row>
    <row r="5110" spans="1:2">
      <c r="A5110" t="s">
        <v>11428</v>
      </c>
      <c r="B5110" t="s">
        <v>11429</v>
      </c>
    </row>
    <row r="5111" spans="1:2">
      <c r="A5111" t="s">
        <v>8877</v>
      </c>
      <c r="B5111" t="s">
        <v>8878</v>
      </c>
    </row>
    <row r="5112" spans="1:2">
      <c r="A5112" t="s">
        <v>5292</v>
      </c>
      <c r="B5112" t="s">
        <v>5293</v>
      </c>
    </row>
    <row r="5113" spans="1:2">
      <c r="A5113" t="s">
        <v>11517</v>
      </c>
      <c r="B5113" t="s">
        <v>11518</v>
      </c>
    </row>
    <row r="5114" spans="1:2">
      <c r="A5114" t="s">
        <v>11783</v>
      </c>
      <c r="B5114" t="s">
        <v>11784</v>
      </c>
    </row>
    <row r="5115" spans="1:2">
      <c r="A5115" t="s">
        <v>11837</v>
      </c>
      <c r="B5115" t="s">
        <v>11838</v>
      </c>
    </row>
    <row r="5116" spans="1:2">
      <c r="A5116" t="s">
        <v>9261</v>
      </c>
      <c r="B5116" t="s">
        <v>3043</v>
      </c>
    </row>
    <row r="5117" spans="1:2">
      <c r="A5117" t="s">
        <v>8549</v>
      </c>
      <c r="B5117" t="s">
        <v>8550</v>
      </c>
    </row>
    <row r="5118" spans="1:2">
      <c r="A5118" t="s">
        <v>8615</v>
      </c>
      <c r="B5118" t="s">
        <v>8616</v>
      </c>
    </row>
    <row r="5119" spans="1:2">
      <c r="A5119" t="s">
        <v>8391</v>
      </c>
      <c r="B5119" t="s">
        <v>8392</v>
      </c>
    </row>
    <row r="5120" spans="1:2">
      <c r="A5120" t="s">
        <v>10635</v>
      </c>
      <c r="B5120" t="s">
        <v>10636</v>
      </c>
    </row>
    <row r="5121" spans="1:2">
      <c r="A5121" t="s">
        <v>7139</v>
      </c>
      <c r="B5121" t="s">
        <v>14228</v>
      </c>
    </row>
    <row r="5122" spans="1:2">
      <c r="A5122" t="s">
        <v>9452</v>
      </c>
      <c r="B5122" t="s">
        <v>9453</v>
      </c>
    </row>
    <row r="5123" spans="1:2">
      <c r="A5123" t="s">
        <v>9452</v>
      </c>
      <c r="B5123" t="s">
        <v>9453</v>
      </c>
    </row>
    <row r="5124" spans="1:2">
      <c r="A5124" t="s">
        <v>6961</v>
      </c>
      <c r="B5124" t="s">
        <v>6962</v>
      </c>
    </row>
    <row r="5125" spans="1:2">
      <c r="A5125" t="s">
        <v>6961</v>
      </c>
      <c r="B5125" t="s">
        <v>6963</v>
      </c>
    </row>
    <row r="5126" spans="1:2">
      <c r="A5126" t="s">
        <v>4087</v>
      </c>
      <c r="B5126" t="s">
        <v>4088</v>
      </c>
    </row>
    <row r="5127" spans="1:2">
      <c r="A5127" t="s">
        <v>6190</v>
      </c>
      <c r="B5127" t="s">
        <v>6191</v>
      </c>
    </row>
    <row r="5128" spans="1:2">
      <c r="A5128" t="s">
        <v>11781</v>
      </c>
      <c r="B5128" t="s">
        <v>11782</v>
      </c>
    </row>
    <row r="5129" spans="1:2">
      <c r="A5129" t="s">
        <v>11629</v>
      </c>
      <c r="B5129" t="s">
        <v>11630</v>
      </c>
    </row>
    <row r="5130" spans="1:2">
      <c r="A5130" t="s">
        <v>11631</v>
      </c>
      <c r="B5130" t="s">
        <v>11632</v>
      </c>
    </row>
    <row r="5131" spans="1:2">
      <c r="A5131" t="s">
        <v>11839</v>
      </c>
      <c r="B5131" t="s">
        <v>11840</v>
      </c>
    </row>
    <row r="5132" spans="1:2">
      <c r="A5132" t="s">
        <v>11753</v>
      </c>
      <c r="B5132" t="s">
        <v>11754</v>
      </c>
    </row>
    <row r="5133" spans="1:2">
      <c r="A5133" t="s">
        <v>11689</v>
      </c>
      <c r="B5133" t="s">
        <v>11690</v>
      </c>
    </row>
    <row r="5134" spans="1:2">
      <c r="A5134" t="s">
        <v>11863</v>
      </c>
      <c r="B5134" t="s">
        <v>11864</v>
      </c>
    </row>
    <row r="5135" spans="1:2">
      <c r="A5135" t="s">
        <v>8521</v>
      </c>
      <c r="B5135" t="s">
        <v>8522</v>
      </c>
    </row>
    <row r="5136" spans="1:2">
      <c r="A5136" t="s">
        <v>11003</v>
      </c>
      <c r="B5136" t="s">
        <v>11004</v>
      </c>
    </row>
    <row r="5137" spans="1:2">
      <c r="A5137" t="s">
        <v>11003</v>
      </c>
      <c r="B5137" t="s">
        <v>11005</v>
      </c>
    </row>
    <row r="5138" spans="1:2">
      <c r="A5138" t="s">
        <v>4043</v>
      </c>
      <c r="B5138" t="s">
        <v>4044</v>
      </c>
    </row>
    <row r="5139" spans="1:2">
      <c r="A5139" t="s">
        <v>13240</v>
      </c>
      <c r="B5139" t="s">
        <v>13241</v>
      </c>
    </row>
    <row r="5140" spans="1:2">
      <c r="A5140" t="s">
        <v>10527</v>
      </c>
      <c r="B5140" t="s">
        <v>10528</v>
      </c>
    </row>
    <row r="5141" spans="1:2">
      <c r="A5141" t="s">
        <v>11432</v>
      </c>
      <c r="B5141" t="s">
        <v>11433</v>
      </c>
    </row>
    <row r="5142" spans="1:2">
      <c r="A5142" t="s">
        <v>5668</v>
      </c>
      <c r="B5142" t="s">
        <v>5669</v>
      </c>
    </row>
    <row r="5143" spans="1:2">
      <c r="A5143" t="s">
        <v>5677</v>
      </c>
      <c r="B5143" t="s">
        <v>5678</v>
      </c>
    </row>
    <row r="5144" spans="1:2">
      <c r="A5144" t="s">
        <v>5650</v>
      </c>
      <c r="B5144" t="s">
        <v>5652</v>
      </c>
    </row>
    <row r="5145" spans="1:2">
      <c r="A5145" t="s">
        <v>11529</v>
      </c>
      <c r="B5145" t="s">
        <v>11530</v>
      </c>
    </row>
    <row r="5146" spans="1:2">
      <c r="A5146" t="s">
        <v>9819</v>
      </c>
      <c r="B5146" t="s">
        <v>9820</v>
      </c>
    </row>
    <row r="5147" spans="1:2">
      <c r="A5147" t="s">
        <v>4089</v>
      </c>
      <c r="B5147" t="s">
        <v>4090</v>
      </c>
    </row>
    <row r="5148" spans="1:2">
      <c r="A5148" t="s">
        <v>4045</v>
      </c>
      <c r="B5148" t="s">
        <v>4046</v>
      </c>
    </row>
    <row r="5149" spans="1:2">
      <c r="A5149" t="s">
        <v>10029</v>
      </c>
      <c r="B5149" t="s">
        <v>10030</v>
      </c>
    </row>
    <row r="5150" spans="1:2">
      <c r="A5150" t="s">
        <v>10029</v>
      </c>
      <c r="B5150" t="s">
        <v>10030</v>
      </c>
    </row>
    <row r="5151" spans="1:2">
      <c r="A5151" t="s">
        <v>5006</v>
      </c>
      <c r="B5151" t="s">
        <v>5007</v>
      </c>
    </row>
    <row r="5152" spans="1:2">
      <c r="A5152" t="s">
        <v>9885</v>
      </c>
      <c r="B5152" t="s">
        <v>9886</v>
      </c>
    </row>
    <row r="5153" spans="1:2">
      <c r="A5153" t="s">
        <v>11707</v>
      </c>
      <c r="B5153" t="s">
        <v>11708</v>
      </c>
    </row>
    <row r="5154" spans="1:2">
      <c r="A5154" t="s">
        <v>8989</v>
      </c>
      <c r="B5154" t="s">
        <v>8990</v>
      </c>
    </row>
    <row r="5155" spans="1:2">
      <c r="A5155" t="s">
        <v>6236</v>
      </c>
      <c r="B5155" t="s">
        <v>6237</v>
      </c>
    </row>
    <row r="5156" spans="1:2">
      <c r="A5156" t="s">
        <v>6606</v>
      </c>
      <c r="B5156" t="s">
        <v>6607</v>
      </c>
    </row>
    <row r="5157" spans="1:2">
      <c r="A5157" t="s">
        <v>4569</v>
      </c>
      <c r="B5157" t="s">
        <v>4570</v>
      </c>
    </row>
    <row r="5158" spans="1:2">
      <c r="A5158" t="s">
        <v>7977</v>
      </c>
      <c r="B5158" t="s">
        <v>7980</v>
      </c>
    </row>
    <row r="5159" spans="1:2">
      <c r="A5159" t="s">
        <v>5623</v>
      </c>
      <c r="B5159" t="s">
        <v>5625</v>
      </c>
    </row>
    <row r="5160" spans="1:2">
      <c r="A5160" t="s">
        <v>6349</v>
      </c>
      <c r="B5160" t="s">
        <v>6350</v>
      </c>
    </row>
    <row r="5161" spans="1:2">
      <c r="A5161" t="s">
        <v>5924</v>
      </c>
      <c r="B5161" t="s">
        <v>5925</v>
      </c>
    </row>
    <row r="5162" spans="1:2">
      <c r="A5162" t="s">
        <v>6803</v>
      </c>
      <c r="B5162" t="s">
        <v>6804</v>
      </c>
    </row>
    <row r="5163" spans="1:2">
      <c r="A5163" t="s">
        <v>13346</v>
      </c>
      <c r="B5163" t="s">
        <v>13347</v>
      </c>
    </row>
    <row r="5164" spans="1:2">
      <c r="A5164" t="s">
        <v>7342</v>
      </c>
      <c r="B5164" t="s">
        <v>7343</v>
      </c>
    </row>
    <row r="5165" spans="1:2">
      <c r="A5165" t="s">
        <v>12258</v>
      </c>
      <c r="B5165" t="s">
        <v>12259</v>
      </c>
    </row>
    <row r="5166" spans="1:2">
      <c r="A5166" t="s">
        <v>9758</v>
      </c>
      <c r="B5166" t="s">
        <v>1822</v>
      </c>
    </row>
    <row r="5167" spans="1:2">
      <c r="A5167" t="s">
        <v>12020</v>
      </c>
      <c r="B5167" t="s">
        <v>12021</v>
      </c>
    </row>
    <row r="5168" spans="1:2">
      <c r="A5168" t="s">
        <v>10767</v>
      </c>
      <c r="B5168" t="s">
        <v>10768</v>
      </c>
    </row>
    <row r="5169" spans="1:2">
      <c r="A5169" t="s">
        <v>10767</v>
      </c>
      <c r="B5169" t="s">
        <v>10768</v>
      </c>
    </row>
    <row r="5170" spans="1:2">
      <c r="A5170" t="s">
        <v>11948</v>
      </c>
      <c r="B5170" t="s">
        <v>11949</v>
      </c>
    </row>
    <row r="5171" spans="1:2">
      <c r="A5171" t="s">
        <v>9257</v>
      </c>
      <c r="B5171" t="s">
        <v>9258</v>
      </c>
    </row>
    <row r="5172" spans="1:2">
      <c r="A5172" t="s">
        <v>6801</v>
      </c>
      <c r="B5172" t="s">
        <v>6802</v>
      </c>
    </row>
    <row r="5173" spans="1:2">
      <c r="A5173" t="s">
        <v>5539</v>
      </c>
      <c r="B5173" t="s">
        <v>5540</v>
      </c>
    </row>
    <row r="5174" spans="1:2">
      <c r="A5174" t="s">
        <v>13142</v>
      </c>
      <c r="B5174" t="s">
        <v>13143</v>
      </c>
    </row>
    <row r="5175" spans="1:2">
      <c r="A5175" t="s">
        <v>9001</v>
      </c>
      <c r="B5175" t="s">
        <v>9002</v>
      </c>
    </row>
    <row r="5176" spans="1:2">
      <c r="A5176" t="s">
        <v>12884</v>
      </c>
      <c r="B5176" t="s">
        <v>12885</v>
      </c>
    </row>
    <row r="5177" spans="1:2">
      <c r="A5177" t="s">
        <v>10504</v>
      </c>
      <c r="B5177" t="s">
        <v>10505</v>
      </c>
    </row>
    <row r="5178" spans="1:2">
      <c r="A5178" t="s">
        <v>10504</v>
      </c>
      <c r="B5178" t="s">
        <v>10505</v>
      </c>
    </row>
    <row r="5179" spans="1:2">
      <c r="A5179" t="s">
        <v>10034</v>
      </c>
      <c r="B5179" t="s">
        <v>10035</v>
      </c>
    </row>
    <row r="5180" spans="1:2">
      <c r="A5180" t="s">
        <v>10034</v>
      </c>
      <c r="B5180" t="s">
        <v>10035</v>
      </c>
    </row>
    <row r="5181" spans="1:2">
      <c r="A5181" t="s">
        <v>11691</v>
      </c>
      <c r="B5181" t="s">
        <v>11692</v>
      </c>
    </row>
    <row r="5182" spans="1:2">
      <c r="A5182" t="s">
        <v>8086</v>
      </c>
      <c r="B5182" t="s">
        <v>8087</v>
      </c>
    </row>
    <row r="5183" spans="1:2">
      <c r="A5183" t="s">
        <v>5233</v>
      </c>
      <c r="B5183" t="s">
        <v>5234</v>
      </c>
    </row>
    <row r="5184" spans="1:2">
      <c r="A5184" t="s">
        <v>4023</v>
      </c>
      <c r="B5184" t="s">
        <v>4024</v>
      </c>
    </row>
    <row r="5185" spans="1:2">
      <c r="A5185" t="s">
        <v>3940</v>
      </c>
      <c r="B5185" t="s">
        <v>3941</v>
      </c>
    </row>
    <row r="5186" spans="1:2">
      <c r="A5186" t="s">
        <v>8843</v>
      </c>
      <c r="B5186" t="s">
        <v>8844</v>
      </c>
    </row>
    <row r="5187" spans="1:2">
      <c r="A5187" t="s">
        <v>12376</v>
      </c>
      <c r="B5187" t="s">
        <v>12377</v>
      </c>
    </row>
    <row r="5188" spans="1:2">
      <c r="A5188" t="s">
        <v>4654</v>
      </c>
      <c r="B5188" t="s">
        <v>4655</v>
      </c>
    </row>
    <row r="5189" spans="1:2">
      <c r="A5189" t="s">
        <v>9612</v>
      </c>
      <c r="B5189" t="s">
        <v>4655</v>
      </c>
    </row>
    <row r="5190" spans="1:2">
      <c r="A5190" t="s">
        <v>4261</v>
      </c>
      <c r="B5190" t="s">
        <v>4262</v>
      </c>
    </row>
    <row r="5191" spans="1:2">
      <c r="A5191" t="s">
        <v>4275</v>
      </c>
      <c r="B5191" t="s">
        <v>4276</v>
      </c>
    </row>
    <row r="5192" spans="1:2">
      <c r="A5192" t="s">
        <v>3586</v>
      </c>
      <c r="B5192" t="s">
        <v>3587</v>
      </c>
    </row>
    <row r="5193" spans="1:2">
      <c r="A5193" t="s">
        <v>5976</v>
      </c>
      <c r="B5193" t="s">
        <v>5977</v>
      </c>
    </row>
    <row r="5194" spans="1:2">
      <c r="A5194" t="s">
        <v>13038</v>
      </c>
      <c r="B5194" t="s">
        <v>13039</v>
      </c>
    </row>
    <row r="5195" spans="1:2">
      <c r="A5195" t="s">
        <v>9574</v>
      </c>
      <c r="B5195" t="s">
        <v>9576</v>
      </c>
    </row>
    <row r="5196" spans="1:2">
      <c r="A5196" t="s">
        <v>10438</v>
      </c>
      <c r="B5196" t="s">
        <v>10440</v>
      </c>
    </row>
    <row r="5197" spans="1:2">
      <c r="A5197" t="s">
        <v>13040</v>
      </c>
      <c r="B5197" t="s">
        <v>13041</v>
      </c>
    </row>
    <row r="5198" spans="1:2">
      <c r="A5198" t="s">
        <v>11347</v>
      </c>
      <c r="B5198" t="s">
        <v>11348</v>
      </c>
    </row>
    <row r="5199" spans="1:2">
      <c r="A5199" t="s">
        <v>4373</v>
      </c>
      <c r="B5199" t="s">
        <v>4374</v>
      </c>
    </row>
    <row r="5200" spans="1:2">
      <c r="A5200" t="s">
        <v>11444</v>
      </c>
      <c r="B5200" t="s">
        <v>4374</v>
      </c>
    </row>
    <row r="5201" spans="1:2">
      <c r="A5201" t="s">
        <v>4303</v>
      </c>
      <c r="B5201" t="s">
        <v>4304</v>
      </c>
    </row>
    <row r="5202" spans="1:2">
      <c r="A5202" t="s">
        <v>6114</v>
      </c>
      <c r="B5202" t="s">
        <v>6115</v>
      </c>
    </row>
    <row r="5203" spans="1:2">
      <c r="A5203" t="s">
        <v>11384</v>
      </c>
      <c r="B5203" t="s">
        <v>11386</v>
      </c>
    </row>
    <row r="5204" spans="1:2">
      <c r="A5204" t="s">
        <v>6000</v>
      </c>
      <c r="B5204" t="s">
        <v>6001</v>
      </c>
    </row>
    <row r="5205" spans="1:2">
      <c r="A5205" t="s">
        <v>6391</v>
      </c>
      <c r="B5205" t="s">
        <v>6392</v>
      </c>
    </row>
    <row r="5206" spans="1:2">
      <c r="A5206" t="s">
        <v>11442</v>
      </c>
      <c r="B5206" t="s">
        <v>11443</v>
      </c>
    </row>
    <row r="5207" spans="1:2">
      <c r="A5207" t="s">
        <v>6148</v>
      </c>
      <c r="B5207" t="s">
        <v>6149</v>
      </c>
    </row>
    <row r="5208" spans="1:2">
      <c r="A5208" t="s">
        <v>6351</v>
      </c>
      <c r="B5208" t="s">
        <v>6352</v>
      </c>
    </row>
    <row r="5209" spans="1:2">
      <c r="A5209" t="s">
        <v>4347</v>
      </c>
      <c r="B5209" t="s">
        <v>4348</v>
      </c>
    </row>
    <row r="5210" spans="1:2">
      <c r="A5210" t="s">
        <v>11220</v>
      </c>
      <c r="B5210" t="s">
        <v>4348</v>
      </c>
    </row>
    <row r="5211" spans="1:2">
      <c r="A5211" t="s">
        <v>11889</v>
      </c>
      <c r="B5211" t="s">
        <v>4348</v>
      </c>
    </row>
    <row r="5212" spans="1:2">
      <c r="A5212" t="s">
        <v>13515</v>
      </c>
      <c r="B5212" t="s">
        <v>4348</v>
      </c>
    </row>
    <row r="5213" spans="1:2">
      <c r="A5213" t="s">
        <v>6403</v>
      </c>
      <c r="B5213" t="s">
        <v>6404</v>
      </c>
    </row>
    <row r="5214" spans="1:2">
      <c r="A5214" t="s">
        <v>10327</v>
      </c>
      <c r="B5214" t="s">
        <v>10328</v>
      </c>
    </row>
    <row r="5215" spans="1:2">
      <c r="A5215" t="s">
        <v>10375</v>
      </c>
      <c r="B5215" t="s">
        <v>10376</v>
      </c>
    </row>
    <row r="5216" spans="1:2">
      <c r="A5216" t="s">
        <v>5626</v>
      </c>
      <c r="B5216" t="s">
        <v>5628</v>
      </c>
    </row>
    <row r="5217" spans="1:2">
      <c r="A5217" t="s">
        <v>8146</v>
      </c>
      <c r="B5217" t="s">
        <v>8149</v>
      </c>
    </row>
    <row r="5218" spans="1:2">
      <c r="A5218" t="s">
        <v>9669</v>
      </c>
      <c r="B5218" t="s">
        <v>9671</v>
      </c>
    </row>
    <row r="5219" spans="1:2">
      <c r="A5219" t="s">
        <v>10148</v>
      </c>
      <c r="B5219" t="s">
        <v>10149</v>
      </c>
    </row>
    <row r="5220" spans="1:2">
      <c r="A5220" t="s">
        <v>6393</v>
      </c>
      <c r="B5220" t="s">
        <v>6394</v>
      </c>
    </row>
    <row r="5221" spans="1:2">
      <c r="A5221" t="s">
        <v>4657</v>
      </c>
      <c r="B5221" t="s">
        <v>4658</v>
      </c>
    </row>
    <row r="5222" spans="1:2">
      <c r="A5222" t="s">
        <v>4363</v>
      </c>
      <c r="B5222" t="s">
        <v>4364</v>
      </c>
    </row>
    <row r="5223" spans="1:2">
      <c r="A5223" t="s">
        <v>4247</v>
      </c>
      <c r="B5223" t="s">
        <v>4248</v>
      </c>
    </row>
    <row r="5224" spans="1:2">
      <c r="A5224" t="s">
        <v>8927</v>
      </c>
      <c r="B5224" t="s">
        <v>8928</v>
      </c>
    </row>
    <row r="5225" spans="1:2">
      <c r="A5225" t="s">
        <v>6738</v>
      </c>
      <c r="B5225" t="s">
        <v>6739</v>
      </c>
    </row>
    <row r="5226" spans="1:2">
      <c r="A5226" t="s">
        <v>11797</v>
      </c>
      <c r="B5226" t="s">
        <v>11798</v>
      </c>
    </row>
    <row r="5227" spans="1:2">
      <c r="A5227" t="s">
        <v>10945</v>
      </c>
      <c r="B5227" t="s">
        <v>10946</v>
      </c>
    </row>
    <row r="5228" spans="1:2">
      <c r="A5228" t="s">
        <v>10947</v>
      </c>
      <c r="B5228" t="s">
        <v>10948</v>
      </c>
    </row>
    <row r="5229" spans="1:2">
      <c r="A5229" t="s">
        <v>6274</v>
      </c>
      <c r="B5229" t="s">
        <v>6275</v>
      </c>
    </row>
    <row r="5230" spans="1:2">
      <c r="A5230" t="s">
        <v>6308</v>
      </c>
      <c r="B5230" t="s">
        <v>6309</v>
      </c>
    </row>
    <row r="5231" spans="1:2">
      <c r="A5231" t="s">
        <v>4414</v>
      </c>
      <c r="B5231" t="s">
        <v>4415</v>
      </c>
    </row>
    <row r="5232" spans="1:2">
      <c r="A5232" t="s">
        <v>4059</v>
      </c>
      <c r="B5232" t="s">
        <v>4060</v>
      </c>
    </row>
    <row r="5233" spans="1:2">
      <c r="A5233" t="s">
        <v>9211</v>
      </c>
      <c r="B5233" t="s">
        <v>9212</v>
      </c>
    </row>
    <row r="5234" spans="1:2">
      <c r="A5234" t="s">
        <v>11833</v>
      </c>
      <c r="B5234" t="s">
        <v>11834</v>
      </c>
    </row>
    <row r="5235" spans="1:2">
      <c r="A5235" t="s">
        <v>11018</v>
      </c>
      <c r="B5235" t="s">
        <v>11020</v>
      </c>
    </row>
    <row r="5236" spans="1:2">
      <c r="A5236" t="s">
        <v>11018</v>
      </c>
      <c r="B5236" t="s">
        <v>11019</v>
      </c>
    </row>
    <row r="5237" spans="1:2">
      <c r="A5237" t="s">
        <v>8981</v>
      </c>
      <c r="B5237" t="s">
        <v>8982</v>
      </c>
    </row>
    <row r="5238" spans="1:2">
      <c r="A5238" t="s">
        <v>3575</v>
      </c>
      <c r="B5238" t="s">
        <v>3576</v>
      </c>
    </row>
    <row r="5239" spans="1:2">
      <c r="A5239" t="s">
        <v>6585</v>
      </c>
      <c r="B5239" t="s">
        <v>6586</v>
      </c>
    </row>
    <row r="5240" spans="1:2">
      <c r="A5240" t="s">
        <v>8979</v>
      </c>
      <c r="B5240" t="s">
        <v>8980</v>
      </c>
    </row>
    <row r="5241" spans="1:2">
      <c r="A5241" t="s">
        <v>9245</v>
      </c>
      <c r="B5241" t="s">
        <v>9246</v>
      </c>
    </row>
    <row r="5242" spans="1:2">
      <c r="A5242" t="s">
        <v>6002</v>
      </c>
      <c r="B5242" t="s">
        <v>6003</v>
      </c>
    </row>
    <row r="5243" spans="1:2">
      <c r="A5243" t="s">
        <v>11430</v>
      </c>
      <c r="B5243" t="s">
        <v>11431</v>
      </c>
    </row>
    <row r="5244" spans="1:2">
      <c r="A5244" t="s">
        <v>6347</v>
      </c>
      <c r="B5244" t="s">
        <v>6348</v>
      </c>
    </row>
    <row r="5245" spans="1:2">
      <c r="A5245" t="s">
        <v>6150</v>
      </c>
      <c r="B5245" t="s">
        <v>6151</v>
      </c>
    </row>
    <row r="5246" spans="1:2">
      <c r="A5246" t="s">
        <v>7810</v>
      </c>
      <c r="B5246" t="s">
        <v>7811</v>
      </c>
    </row>
    <row r="5247" spans="1:2">
      <c r="A5247" t="s">
        <v>6238</v>
      </c>
      <c r="B5247" t="s">
        <v>6239</v>
      </c>
    </row>
    <row r="5248" spans="1:2">
      <c r="A5248" t="s">
        <v>8617</v>
      </c>
      <c r="B5248" t="s">
        <v>8618</v>
      </c>
    </row>
    <row r="5249" spans="1:2">
      <c r="A5249" t="s">
        <v>11735</v>
      </c>
      <c r="B5249" t="s">
        <v>11736</v>
      </c>
    </row>
    <row r="5250" spans="1:2">
      <c r="A5250" t="s">
        <v>4904</v>
      </c>
      <c r="B5250" t="s">
        <v>4905</v>
      </c>
    </row>
    <row r="5251" spans="1:2">
      <c r="A5251" t="s">
        <v>9025</v>
      </c>
      <c r="B5251" t="s">
        <v>9026</v>
      </c>
    </row>
    <row r="5252" spans="1:2">
      <c r="A5252" t="s">
        <v>11541</v>
      </c>
      <c r="B5252" t="s">
        <v>11542</v>
      </c>
    </row>
    <row r="5253" spans="1:2">
      <c r="A5253" t="s">
        <v>14112</v>
      </c>
      <c r="B5253" t="s">
        <v>4961</v>
      </c>
    </row>
    <row r="5254" spans="1:2">
      <c r="A5254" t="s">
        <v>8619</v>
      </c>
      <c r="B5254" t="s">
        <v>8620</v>
      </c>
    </row>
    <row r="5255" spans="1:2">
      <c r="A5255" t="s">
        <v>9243</v>
      </c>
      <c r="B5255" t="s">
        <v>9244</v>
      </c>
    </row>
    <row r="5256" spans="1:2">
      <c r="A5256" t="s">
        <v>9173</v>
      </c>
      <c r="B5256" t="s">
        <v>9174</v>
      </c>
    </row>
    <row r="5257" spans="1:2">
      <c r="A5257" t="s">
        <v>9274</v>
      </c>
      <c r="B5257" t="s">
        <v>9275</v>
      </c>
    </row>
    <row r="5258" spans="1:2">
      <c r="A5258" t="s">
        <v>7810</v>
      </c>
      <c r="B5258" t="s">
        <v>7812</v>
      </c>
    </row>
    <row r="5259" spans="1:2">
      <c r="A5259" t="s">
        <v>10826</v>
      </c>
      <c r="B5259" t="s">
        <v>10827</v>
      </c>
    </row>
    <row r="5260" spans="1:2">
      <c r="A5260" t="s">
        <v>6610</v>
      </c>
      <c r="B5260" t="s">
        <v>6611</v>
      </c>
    </row>
    <row r="5261" spans="1:2">
      <c r="A5261" t="s">
        <v>4739</v>
      </c>
      <c r="B5261" t="s">
        <v>4740</v>
      </c>
    </row>
    <row r="5262" spans="1:2">
      <c r="A5262" t="s">
        <v>13213</v>
      </c>
      <c r="B5262" t="s">
        <v>4740</v>
      </c>
    </row>
    <row r="5263" spans="1:2">
      <c r="A5263" t="s">
        <v>5354</v>
      </c>
      <c r="B5263" t="s">
        <v>5355</v>
      </c>
    </row>
    <row r="5264" spans="1:2">
      <c r="A5264" t="s">
        <v>4654</v>
      </c>
      <c r="B5264" t="s">
        <v>4656</v>
      </c>
    </row>
    <row r="5265" spans="1:2">
      <c r="A5265" t="s">
        <v>6784</v>
      </c>
      <c r="B5265" t="s">
        <v>4656</v>
      </c>
    </row>
    <row r="5266" spans="1:2">
      <c r="A5266" t="s">
        <v>11220</v>
      </c>
      <c r="B5266" t="s">
        <v>4656</v>
      </c>
    </row>
    <row r="5267" spans="1:2">
      <c r="A5267" t="s">
        <v>6786</v>
      </c>
      <c r="B5267" t="s">
        <v>6787</v>
      </c>
    </row>
    <row r="5268" spans="1:2">
      <c r="A5268" t="s">
        <v>4450</v>
      </c>
      <c r="B5268" t="s">
        <v>4451</v>
      </c>
    </row>
    <row r="5269" spans="1:2">
      <c r="A5269" t="s">
        <v>4029</v>
      </c>
      <c r="B5269" t="s">
        <v>4030</v>
      </c>
    </row>
    <row r="5270" spans="1:2">
      <c r="A5270" t="s">
        <v>4657</v>
      </c>
      <c r="B5270" t="s">
        <v>4030</v>
      </c>
    </row>
    <row r="5271" spans="1:2">
      <c r="A5271" t="s">
        <v>14084</v>
      </c>
      <c r="B5271" t="s">
        <v>14171</v>
      </c>
    </row>
    <row r="5272" spans="1:2">
      <c r="A5272" t="s">
        <v>10055</v>
      </c>
      <c r="B5272" t="s">
        <v>10057</v>
      </c>
    </row>
    <row r="5273" spans="1:2">
      <c r="A5273" t="s">
        <v>7225</v>
      </c>
      <c r="B5273" t="s">
        <v>7226</v>
      </c>
    </row>
    <row r="5274" spans="1:2">
      <c r="A5274" t="s">
        <v>7217</v>
      </c>
      <c r="B5274" t="s">
        <v>7218</v>
      </c>
    </row>
    <row r="5275" spans="1:2">
      <c r="A5275" t="s">
        <v>6144</v>
      </c>
      <c r="B5275" t="s">
        <v>6145</v>
      </c>
    </row>
    <row r="5276" spans="1:2">
      <c r="A5276" t="s">
        <v>12307</v>
      </c>
      <c r="B5276" t="s">
        <v>12308</v>
      </c>
    </row>
    <row r="5277" spans="1:2">
      <c r="A5277" t="s">
        <v>5395</v>
      </c>
      <c r="B5277" t="s">
        <v>5396</v>
      </c>
    </row>
    <row r="5278" spans="1:2">
      <c r="A5278" t="s">
        <v>9350</v>
      </c>
      <c r="B5278" t="s">
        <v>9351</v>
      </c>
    </row>
    <row r="5279" spans="1:2">
      <c r="A5279" t="s">
        <v>12280</v>
      </c>
      <c r="B5279" t="s">
        <v>12281</v>
      </c>
    </row>
    <row r="5280" spans="1:2">
      <c r="A5280" t="s">
        <v>6659</v>
      </c>
      <c r="B5280" t="s">
        <v>6660</v>
      </c>
    </row>
    <row r="5281" spans="1:2">
      <c r="A5281" t="s">
        <v>6910</v>
      </c>
      <c r="B5281" t="s">
        <v>6911</v>
      </c>
    </row>
    <row r="5282" spans="1:2">
      <c r="A5282" t="s">
        <v>6914</v>
      </c>
      <c r="B5282" t="s">
        <v>6915</v>
      </c>
    </row>
    <row r="5283" spans="1:2">
      <c r="A5283" t="s">
        <v>6920</v>
      </c>
      <c r="B5283" t="s">
        <v>6921</v>
      </c>
    </row>
    <row r="5284" spans="1:2">
      <c r="A5284" t="s">
        <v>6916</v>
      </c>
      <c r="B5284" t="s">
        <v>6917</v>
      </c>
    </row>
    <row r="5285" spans="1:2">
      <c r="A5285" t="s">
        <v>6918</v>
      </c>
      <c r="B5285" t="s">
        <v>6919</v>
      </c>
    </row>
    <row r="5286" spans="1:2">
      <c r="A5286" t="s">
        <v>6912</v>
      </c>
      <c r="B5286" t="s">
        <v>6913</v>
      </c>
    </row>
    <row r="5287" spans="1:2">
      <c r="A5287" t="s">
        <v>10533</v>
      </c>
      <c r="B5287" t="s">
        <v>10534</v>
      </c>
    </row>
    <row r="5288" spans="1:2">
      <c r="A5288" t="s">
        <v>10533</v>
      </c>
      <c r="B5288" t="s">
        <v>10534</v>
      </c>
    </row>
    <row r="5289" spans="1:2">
      <c r="A5289" t="s">
        <v>10549</v>
      </c>
      <c r="B5289" t="s">
        <v>10550</v>
      </c>
    </row>
    <row r="5290" spans="1:2">
      <c r="A5290" t="s">
        <v>10549</v>
      </c>
      <c r="B5290" t="s">
        <v>10550</v>
      </c>
    </row>
    <row r="5291" spans="1:2">
      <c r="A5291" t="s">
        <v>10919</v>
      </c>
      <c r="B5291" t="s">
        <v>10920</v>
      </c>
    </row>
    <row r="5292" spans="1:2">
      <c r="A5292" t="s">
        <v>5623</v>
      </c>
      <c r="B5292" t="s">
        <v>5624</v>
      </c>
    </row>
    <row r="5293" spans="1:2">
      <c r="A5293" t="s">
        <v>6932</v>
      </c>
      <c r="B5293" t="s">
        <v>6933</v>
      </c>
    </row>
    <row r="5294" spans="1:2">
      <c r="A5294" t="s">
        <v>6939</v>
      </c>
      <c r="B5294" t="s">
        <v>6940</v>
      </c>
    </row>
    <row r="5295" spans="1:2">
      <c r="A5295" t="s">
        <v>6950</v>
      </c>
      <c r="B5295" t="s">
        <v>6951</v>
      </c>
    </row>
    <row r="5296" spans="1:2">
      <c r="A5296" t="s">
        <v>6941</v>
      </c>
      <c r="B5296" t="s">
        <v>6942</v>
      </c>
    </row>
    <row r="5297" spans="1:2">
      <c r="A5297" t="s">
        <v>4921</v>
      </c>
      <c r="B5297" t="s">
        <v>4922</v>
      </c>
    </row>
    <row r="5298" spans="1:2">
      <c r="A5298" t="s">
        <v>3736</v>
      </c>
      <c r="B5298" t="s">
        <v>3737</v>
      </c>
    </row>
    <row r="5299" spans="1:2">
      <c r="A5299" t="s">
        <v>12761</v>
      </c>
      <c r="B5299" t="s">
        <v>12762</v>
      </c>
    </row>
    <row r="5300" spans="1:2">
      <c r="A5300" t="s">
        <v>3879</v>
      </c>
      <c r="B5300" t="s">
        <v>3880</v>
      </c>
    </row>
    <row r="5301" spans="1:2">
      <c r="A5301" t="s">
        <v>6389</v>
      </c>
      <c r="B5301" t="s">
        <v>6390</v>
      </c>
    </row>
    <row r="5302" spans="1:2">
      <c r="A5302" t="s">
        <v>12197</v>
      </c>
      <c r="B5302" t="s">
        <v>12198</v>
      </c>
    </row>
    <row r="5303" spans="1:2">
      <c r="A5303" t="s">
        <v>12201</v>
      </c>
      <c r="B5303" t="s">
        <v>12202</v>
      </c>
    </row>
    <row r="5304" spans="1:2">
      <c r="A5304" t="s">
        <v>10447</v>
      </c>
      <c r="B5304" t="s">
        <v>10449</v>
      </c>
    </row>
    <row r="5305" spans="1:2">
      <c r="A5305" t="s">
        <v>10450</v>
      </c>
      <c r="B5305" t="s">
        <v>10452</v>
      </c>
    </row>
    <row r="5306" spans="1:2">
      <c r="A5306" t="s">
        <v>12294</v>
      </c>
      <c r="B5306" t="s">
        <v>12295</v>
      </c>
    </row>
    <row r="5307" spans="1:2">
      <c r="A5307" t="s">
        <v>6146</v>
      </c>
      <c r="B5307" t="s">
        <v>6147</v>
      </c>
    </row>
    <row r="5308" spans="1:2">
      <c r="A5308" t="s">
        <v>8727</v>
      </c>
      <c r="B5308" t="s">
        <v>8728</v>
      </c>
    </row>
    <row r="5309" spans="1:2">
      <c r="A5309" t="s">
        <v>13179</v>
      </c>
      <c r="B5309" t="s">
        <v>13180</v>
      </c>
    </row>
    <row r="5310" spans="1:2">
      <c r="A5310" t="s">
        <v>3722</v>
      </c>
      <c r="B5310" t="s">
        <v>3723</v>
      </c>
    </row>
    <row r="5311" spans="1:2">
      <c r="A5311" t="s">
        <v>6353</v>
      </c>
      <c r="B5311" t="s">
        <v>6354</v>
      </c>
    </row>
    <row r="5312" spans="1:2">
      <c r="A5312" t="s">
        <v>7798</v>
      </c>
      <c r="B5312" t="s">
        <v>7800</v>
      </c>
    </row>
    <row r="5313" spans="1:2">
      <c r="A5313" t="s">
        <v>10038</v>
      </c>
      <c r="B5313" t="s">
        <v>14265</v>
      </c>
    </row>
    <row r="5314" spans="1:2">
      <c r="A5314" t="s">
        <v>10038</v>
      </c>
      <c r="B5314" t="s">
        <v>14265</v>
      </c>
    </row>
    <row r="5315" spans="1:2">
      <c r="A5315" t="s">
        <v>7798</v>
      </c>
      <c r="B5315" t="s">
        <v>7799</v>
      </c>
    </row>
    <row r="5316" spans="1:2">
      <c r="A5316" t="s">
        <v>8393</v>
      </c>
      <c r="B5316" t="s">
        <v>8394</v>
      </c>
    </row>
    <row r="5317" spans="1:2">
      <c r="A5317" t="s">
        <v>11090</v>
      </c>
      <c r="B5317" t="s">
        <v>11092</v>
      </c>
    </row>
    <row r="5318" spans="1:2">
      <c r="A5318" t="s">
        <v>11090</v>
      </c>
      <c r="B5318" t="s">
        <v>11091</v>
      </c>
    </row>
    <row r="5319" spans="1:2">
      <c r="A5319" t="s">
        <v>11531</v>
      </c>
      <c r="B5319" t="s">
        <v>11532</v>
      </c>
    </row>
    <row r="5320" spans="1:2">
      <c r="A5320" t="s">
        <v>11867</v>
      </c>
      <c r="B5320" t="s">
        <v>11868</v>
      </c>
    </row>
    <row r="5321" spans="1:2">
      <c r="A5321" t="s">
        <v>11591</v>
      </c>
      <c r="B5321" t="s">
        <v>11592</v>
      </c>
    </row>
    <row r="5322" spans="1:2">
      <c r="A5322" t="s">
        <v>11687</v>
      </c>
      <c r="B5322" t="s">
        <v>11688</v>
      </c>
    </row>
    <row r="5323" spans="1:2">
      <c r="A5323" t="s">
        <v>11651</v>
      </c>
      <c r="B5323" t="s">
        <v>11652</v>
      </c>
    </row>
    <row r="5324" spans="1:2">
      <c r="A5324" t="s">
        <v>9189</v>
      </c>
      <c r="B5324" t="s">
        <v>9190</v>
      </c>
    </row>
    <row r="5325" spans="1:2">
      <c r="A5325" t="s">
        <v>11869</v>
      </c>
      <c r="B5325" t="s">
        <v>11870</v>
      </c>
    </row>
    <row r="5326" spans="1:2">
      <c r="A5326" t="s">
        <v>4995</v>
      </c>
      <c r="B5326" t="s">
        <v>4996</v>
      </c>
    </row>
    <row r="5327" spans="1:2">
      <c r="A5327" t="s">
        <v>6066</v>
      </c>
      <c r="B5327" t="s">
        <v>6067</v>
      </c>
    </row>
    <row r="5328" spans="1:2">
      <c r="A5328" t="s">
        <v>9509</v>
      </c>
      <c r="B5328" t="s">
        <v>9510</v>
      </c>
    </row>
    <row r="5329" spans="1:2">
      <c r="A5329" t="s">
        <v>9509</v>
      </c>
      <c r="B5329" t="s">
        <v>9510</v>
      </c>
    </row>
    <row r="5330" spans="1:2">
      <c r="A5330" t="s">
        <v>10633</v>
      </c>
      <c r="B5330" t="s">
        <v>10634</v>
      </c>
    </row>
    <row r="5331" spans="1:2">
      <c r="A5331" t="s">
        <v>6152</v>
      </c>
      <c r="B5331" t="s">
        <v>6153</v>
      </c>
    </row>
    <row r="5332" spans="1:2">
      <c r="A5332" t="s">
        <v>5119</v>
      </c>
      <c r="B5332" t="s">
        <v>5120</v>
      </c>
    </row>
    <row r="5333" spans="1:2">
      <c r="A5333" t="s">
        <v>3874</v>
      </c>
      <c r="B5333" t="s">
        <v>3875</v>
      </c>
    </row>
    <row r="5334" spans="1:2">
      <c r="A5334" t="s">
        <v>3878</v>
      </c>
      <c r="B5334" t="s">
        <v>3875</v>
      </c>
    </row>
    <row r="5335" spans="1:2">
      <c r="A5335" t="s">
        <v>3464</v>
      </c>
      <c r="B5335" t="s">
        <v>3465</v>
      </c>
    </row>
    <row r="5336" spans="1:2">
      <c r="A5336" t="s">
        <v>6851</v>
      </c>
      <c r="B5336" t="s">
        <v>6852</v>
      </c>
    </row>
    <row r="5337" spans="1:2">
      <c r="A5337" t="s">
        <v>6809</v>
      </c>
      <c r="B5337" t="s">
        <v>6810</v>
      </c>
    </row>
    <row r="5338" spans="1:2">
      <c r="A5338" t="s">
        <v>6870</v>
      </c>
      <c r="B5338" t="s">
        <v>6871</v>
      </c>
    </row>
    <row r="5339" spans="1:2">
      <c r="A5339" t="s">
        <v>6872</v>
      </c>
      <c r="B5339" t="s">
        <v>6873</v>
      </c>
    </row>
    <row r="5340" spans="1:2">
      <c r="A5340" t="s">
        <v>6863</v>
      </c>
      <c r="B5340" t="s">
        <v>6864</v>
      </c>
    </row>
    <row r="5341" spans="1:2">
      <c r="A5341" t="s">
        <v>6861</v>
      </c>
      <c r="B5341" t="s">
        <v>6862</v>
      </c>
    </row>
    <row r="5342" spans="1:2">
      <c r="A5342" t="s">
        <v>9529</v>
      </c>
      <c r="B5342" t="s">
        <v>9530</v>
      </c>
    </row>
    <row r="5343" spans="1:2">
      <c r="A5343" t="s">
        <v>9529</v>
      </c>
      <c r="B5343" t="s">
        <v>9530</v>
      </c>
    </row>
    <row r="5344" spans="1:2">
      <c r="A5344" t="s">
        <v>7789</v>
      </c>
      <c r="B5344" t="s">
        <v>7790</v>
      </c>
    </row>
    <row r="5345" spans="1:2">
      <c r="A5345" t="s">
        <v>9773</v>
      </c>
      <c r="B5345" t="s">
        <v>9774</v>
      </c>
    </row>
    <row r="5346" spans="1:2">
      <c r="A5346" t="s">
        <v>11533</v>
      </c>
      <c r="B5346" t="s">
        <v>11534</v>
      </c>
    </row>
    <row r="5347" spans="1:2">
      <c r="A5347" t="s">
        <v>4906</v>
      </c>
      <c r="B5347" t="s">
        <v>4907</v>
      </c>
    </row>
    <row r="5348" spans="1:2">
      <c r="A5348" t="s">
        <v>12729</v>
      </c>
      <c r="B5348" t="s">
        <v>12730</v>
      </c>
    </row>
    <row r="5349" spans="1:2">
      <c r="A5349" t="s">
        <v>11232</v>
      </c>
      <c r="B5349" t="s">
        <v>11233</v>
      </c>
    </row>
    <row r="5350" spans="1:2">
      <c r="A5350" t="s">
        <v>13211</v>
      </c>
      <c r="B5350" t="s">
        <v>13212</v>
      </c>
    </row>
    <row r="5351" spans="1:2">
      <c r="A5351" t="s">
        <v>5031</v>
      </c>
      <c r="B5351" t="s">
        <v>5032</v>
      </c>
    </row>
    <row r="5352" spans="1:2">
      <c r="A5352" t="s">
        <v>10226</v>
      </c>
      <c r="B5352" t="s">
        <v>10227</v>
      </c>
    </row>
    <row r="5353" spans="1:2">
      <c r="A5353" t="s">
        <v>13152</v>
      </c>
      <c r="B5353" t="s">
        <v>13153</v>
      </c>
    </row>
    <row r="5354" spans="1:2">
      <c r="A5354" t="s">
        <v>5105</v>
      </c>
      <c r="B5354" t="s">
        <v>5106</v>
      </c>
    </row>
    <row r="5355" spans="1:2">
      <c r="A5355" t="s">
        <v>8837</v>
      </c>
      <c r="B5355" t="s">
        <v>8838</v>
      </c>
    </row>
    <row r="5356" spans="1:2">
      <c r="A5356" t="s">
        <v>13369</v>
      </c>
      <c r="B5356" t="s">
        <v>13370</v>
      </c>
    </row>
    <row r="5357" spans="1:2">
      <c r="A5357" t="s">
        <v>13369</v>
      </c>
      <c r="B5357" t="s">
        <v>13370</v>
      </c>
    </row>
    <row r="5358" spans="1:2">
      <c r="A5358" t="s">
        <v>9385</v>
      </c>
      <c r="B5358" t="s">
        <v>9386</v>
      </c>
    </row>
    <row r="5359" spans="1:2">
      <c r="A5359" t="s">
        <v>9863</v>
      </c>
      <c r="B5359" t="s">
        <v>9864</v>
      </c>
    </row>
    <row r="5360" spans="1:2">
      <c r="A5360" t="s">
        <v>12659</v>
      </c>
      <c r="B5360" t="s">
        <v>12660</v>
      </c>
    </row>
    <row r="5361" spans="1:2">
      <c r="A5361" t="s">
        <v>5719</v>
      </c>
      <c r="B5361" t="s">
        <v>5720</v>
      </c>
    </row>
    <row r="5362" spans="1:2">
      <c r="A5362" t="s">
        <v>12661</v>
      </c>
      <c r="B5362" t="s">
        <v>12662</v>
      </c>
    </row>
    <row r="5363" spans="1:2">
      <c r="A5363" t="s">
        <v>12636</v>
      </c>
      <c r="B5363" t="s">
        <v>12637</v>
      </c>
    </row>
    <row r="5364" spans="1:2">
      <c r="A5364" t="s">
        <v>7720</v>
      </c>
      <c r="B5364" t="s">
        <v>7721</v>
      </c>
    </row>
    <row r="5365" spans="1:2">
      <c r="A5365" t="s">
        <v>12646</v>
      </c>
      <c r="B5365" t="s">
        <v>12647</v>
      </c>
    </row>
    <row r="5366" spans="1:2">
      <c r="A5366" t="s">
        <v>4687</v>
      </c>
      <c r="B5366" t="s">
        <v>14180</v>
      </c>
    </row>
    <row r="5367" spans="1:2">
      <c r="A5367" t="s">
        <v>13435</v>
      </c>
      <c r="B5367" t="s">
        <v>13436</v>
      </c>
    </row>
    <row r="5368" spans="1:2">
      <c r="A5368" t="s">
        <v>5105</v>
      </c>
      <c r="B5368" t="s">
        <v>5107</v>
      </c>
    </row>
    <row r="5369" spans="1:2">
      <c r="A5369" t="s">
        <v>12211</v>
      </c>
      <c r="B5369" t="s">
        <v>12212</v>
      </c>
    </row>
    <row r="5370" spans="1:2">
      <c r="A5370" t="s">
        <v>11344</v>
      </c>
      <c r="B5370" t="s">
        <v>11345</v>
      </c>
    </row>
    <row r="5371" spans="1:2">
      <c r="A5371" t="s">
        <v>11344</v>
      </c>
      <c r="B5371" t="s">
        <v>11345</v>
      </c>
    </row>
    <row r="5372" spans="1:2">
      <c r="A5372" t="s">
        <v>11344</v>
      </c>
      <c r="B5372" t="s">
        <v>11345</v>
      </c>
    </row>
    <row r="5373" spans="1:2">
      <c r="A5373" t="s">
        <v>7789</v>
      </c>
      <c r="B5373" t="s">
        <v>7791</v>
      </c>
    </row>
    <row r="5374" spans="1:2">
      <c r="A5374" t="s">
        <v>3384</v>
      </c>
      <c r="B5374" t="s">
        <v>3385</v>
      </c>
    </row>
    <row r="5375" spans="1:2">
      <c r="A5375" t="s">
        <v>3384</v>
      </c>
      <c r="B5375" t="s">
        <v>3385</v>
      </c>
    </row>
    <row r="5376" spans="1:2">
      <c r="A5376" t="s">
        <v>10226</v>
      </c>
      <c r="B5376" t="s">
        <v>10228</v>
      </c>
    </row>
    <row r="5377" spans="1:2">
      <c r="A5377" t="s">
        <v>7746</v>
      </c>
      <c r="B5377" t="s">
        <v>7749</v>
      </c>
    </row>
    <row r="5378" spans="1:2">
      <c r="A5378" t="s">
        <v>7746</v>
      </c>
      <c r="B5378" t="s">
        <v>7747</v>
      </c>
    </row>
    <row r="5379" spans="1:2">
      <c r="A5379" t="s">
        <v>7746</v>
      </c>
      <c r="B5379" t="s">
        <v>7748</v>
      </c>
    </row>
    <row r="5380" spans="1:2">
      <c r="A5380" t="s">
        <v>7052</v>
      </c>
      <c r="B5380" t="s">
        <v>14225</v>
      </c>
    </row>
    <row r="5381" spans="1:2">
      <c r="A5381" t="s">
        <v>8485</v>
      </c>
      <c r="B5381" t="s">
        <v>8486</v>
      </c>
    </row>
    <row r="5382" spans="1:2">
      <c r="A5382" t="s">
        <v>10118</v>
      </c>
      <c r="B5382" t="s">
        <v>10119</v>
      </c>
    </row>
    <row r="5383" spans="1:2">
      <c r="A5383" t="s">
        <v>5282</v>
      </c>
      <c r="B5383" t="s">
        <v>5283</v>
      </c>
    </row>
    <row r="5384" spans="1:2">
      <c r="A5384" t="s">
        <v>9765</v>
      </c>
      <c r="B5384" t="s">
        <v>2039</v>
      </c>
    </row>
    <row r="5385" spans="1:2">
      <c r="A5385" t="s">
        <v>11936</v>
      </c>
      <c r="B5385" t="s">
        <v>11937</v>
      </c>
    </row>
    <row r="5386" spans="1:2">
      <c r="A5386" t="s">
        <v>11111</v>
      </c>
      <c r="B5386" t="s">
        <v>11113</v>
      </c>
    </row>
    <row r="5387" spans="1:2">
      <c r="A5387" t="s">
        <v>11111</v>
      </c>
      <c r="B5387" t="s">
        <v>11112</v>
      </c>
    </row>
    <row r="5388" spans="1:2">
      <c r="A5388" t="s">
        <v>6310</v>
      </c>
      <c r="B5388" t="s">
        <v>6311</v>
      </c>
    </row>
    <row r="5389" spans="1:2">
      <c r="A5389" t="s">
        <v>7106</v>
      </c>
      <c r="B5389" t="s">
        <v>7107</v>
      </c>
    </row>
    <row r="5390" spans="1:2">
      <c r="A5390" t="s">
        <v>7722</v>
      </c>
      <c r="B5390" t="s">
        <v>7723</v>
      </c>
    </row>
    <row r="5391" spans="1:2">
      <c r="A5391" t="s">
        <v>12089</v>
      </c>
      <c r="B5391" t="s">
        <v>12091</v>
      </c>
    </row>
    <row r="5392" spans="1:2">
      <c r="A5392" t="s">
        <v>12678</v>
      </c>
      <c r="B5392" t="s">
        <v>12679</v>
      </c>
    </row>
    <row r="5393" spans="1:2">
      <c r="A5393" t="s">
        <v>3822</v>
      </c>
      <c r="B5393" t="s">
        <v>3823</v>
      </c>
    </row>
    <row r="5394" spans="1:2">
      <c r="A5394" t="s">
        <v>14085</v>
      </c>
      <c r="B5394" t="s">
        <v>14172</v>
      </c>
    </row>
    <row r="5395" spans="1:2">
      <c r="A5395" t="s">
        <v>8803</v>
      </c>
      <c r="B5395" t="s">
        <v>8804</v>
      </c>
    </row>
    <row r="5396" spans="1:2">
      <c r="A5396" t="s">
        <v>8793</v>
      </c>
      <c r="B5396" t="s">
        <v>8794</v>
      </c>
    </row>
    <row r="5397" spans="1:2">
      <c r="A5397" t="s">
        <v>9296</v>
      </c>
      <c r="B5397" t="s">
        <v>14252</v>
      </c>
    </row>
    <row r="5398" spans="1:2">
      <c r="A5398" t="s">
        <v>12089</v>
      </c>
      <c r="B5398" t="s">
        <v>12090</v>
      </c>
    </row>
    <row r="5399" spans="1:2">
      <c r="A5399" t="s">
        <v>8911</v>
      </c>
      <c r="B5399" t="s">
        <v>8912</v>
      </c>
    </row>
    <row r="5400" spans="1:2">
      <c r="A5400" t="s">
        <v>8825</v>
      </c>
      <c r="B5400" t="s">
        <v>8826</v>
      </c>
    </row>
    <row r="5401" spans="1:2">
      <c r="A5401" t="s">
        <v>8867</v>
      </c>
      <c r="B5401" t="s">
        <v>8868</v>
      </c>
    </row>
    <row r="5402" spans="1:2">
      <c r="A5402" t="s">
        <v>12663</v>
      </c>
      <c r="B5402" t="s">
        <v>1987</v>
      </c>
    </row>
    <row r="5403" spans="1:2">
      <c r="A5403" t="s">
        <v>4002</v>
      </c>
      <c r="B5403" t="s">
        <v>4003</v>
      </c>
    </row>
    <row r="5404" spans="1:2">
      <c r="A5404" t="s">
        <v>10226</v>
      </c>
      <c r="B5404" t="s">
        <v>10229</v>
      </c>
    </row>
    <row r="5405" spans="1:2">
      <c r="A5405" t="s">
        <v>9879</v>
      </c>
      <c r="B5405" t="s">
        <v>9880</v>
      </c>
    </row>
    <row r="5406" spans="1:2">
      <c r="A5406" t="s">
        <v>8759</v>
      </c>
      <c r="B5406" t="s">
        <v>8760</v>
      </c>
    </row>
    <row r="5407" spans="1:2">
      <c r="A5407" t="s">
        <v>9003</v>
      </c>
      <c r="B5407" t="s">
        <v>9004</v>
      </c>
    </row>
    <row r="5408" spans="1:2">
      <c r="A5408" t="s">
        <v>10151</v>
      </c>
      <c r="B5408" t="s">
        <v>10152</v>
      </c>
    </row>
    <row r="5409" spans="1:2">
      <c r="A5409" t="s">
        <v>10151</v>
      </c>
      <c r="B5409" t="s">
        <v>10152</v>
      </c>
    </row>
    <row r="5410" spans="1:2">
      <c r="A5410" t="s">
        <v>7423</v>
      </c>
      <c r="B5410" t="s">
        <v>7424</v>
      </c>
    </row>
    <row r="5411" spans="1:2">
      <c r="A5411" t="s">
        <v>4636</v>
      </c>
      <c r="B5411" t="s">
        <v>4637</v>
      </c>
    </row>
    <row r="5412" spans="1:2">
      <c r="A5412" t="s">
        <v>4055</v>
      </c>
      <c r="B5412" t="s">
        <v>4056</v>
      </c>
    </row>
    <row r="5413" spans="1:2">
      <c r="A5413" t="s">
        <v>4181</v>
      </c>
      <c r="B5413" t="s">
        <v>4182</v>
      </c>
    </row>
    <row r="5414" spans="1:2">
      <c r="A5414" t="s">
        <v>10362</v>
      </c>
      <c r="B5414" t="s">
        <v>10364</v>
      </c>
    </row>
    <row r="5415" spans="1:2">
      <c r="A5415" t="s">
        <v>10362</v>
      </c>
      <c r="B5415" t="s">
        <v>10363</v>
      </c>
    </row>
    <row r="5416" spans="1:2">
      <c r="A5416" t="s">
        <v>5831</v>
      </c>
      <c r="B5416" t="s">
        <v>5832</v>
      </c>
    </row>
    <row r="5417" spans="1:2">
      <c r="A5417" t="s">
        <v>5823</v>
      </c>
      <c r="B5417" t="s">
        <v>5824</v>
      </c>
    </row>
    <row r="5418" spans="1:2">
      <c r="A5418" t="s">
        <v>8847</v>
      </c>
      <c r="B5418" t="s">
        <v>8848</v>
      </c>
    </row>
    <row r="5419" spans="1:2">
      <c r="A5419" t="s">
        <v>4854</v>
      </c>
      <c r="B5419" t="s">
        <v>4855</v>
      </c>
    </row>
    <row r="5420" spans="1:2">
      <c r="A5420" t="s">
        <v>4834</v>
      </c>
      <c r="B5420" t="s">
        <v>4835</v>
      </c>
    </row>
    <row r="5421" spans="1:2">
      <c r="A5421" t="s">
        <v>5501</v>
      </c>
      <c r="B5421" t="s">
        <v>5502</v>
      </c>
    </row>
    <row r="5422" spans="1:2">
      <c r="A5422" t="s">
        <v>5360</v>
      </c>
      <c r="B5422" t="s">
        <v>5361</v>
      </c>
    </row>
    <row r="5423" spans="1:2">
      <c r="A5423" t="s">
        <v>12057</v>
      </c>
      <c r="B5423" t="s">
        <v>12058</v>
      </c>
    </row>
    <row r="5424" spans="1:2">
      <c r="A5424" t="s">
        <v>9490</v>
      </c>
      <c r="B5424" t="s">
        <v>9491</v>
      </c>
    </row>
    <row r="5425" spans="1:2">
      <c r="A5425" t="s">
        <v>9490</v>
      </c>
      <c r="B5425" t="s">
        <v>9491</v>
      </c>
    </row>
    <row r="5426" spans="1:2">
      <c r="A5426" t="s">
        <v>10143</v>
      </c>
      <c r="B5426" t="s">
        <v>10144</v>
      </c>
    </row>
    <row r="5427" spans="1:2">
      <c r="A5427" t="s">
        <v>3578</v>
      </c>
      <c r="B5427" t="s">
        <v>3579</v>
      </c>
    </row>
    <row r="5428" spans="1:2">
      <c r="A5428" t="s">
        <v>8915</v>
      </c>
      <c r="B5428" t="s">
        <v>8916</v>
      </c>
    </row>
    <row r="5429" spans="1:2">
      <c r="A5429" t="s">
        <v>6819</v>
      </c>
      <c r="B5429" t="s">
        <v>6820</v>
      </c>
    </row>
    <row r="5430" spans="1:2">
      <c r="A5430" t="s">
        <v>12372</v>
      </c>
      <c r="B5430" t="s">
        <v>12373</v>
      </c>
    </row>
    <row r="5431" spans="1:2">
      <c r="A5431" t="s">
        <v>11047</v>
      </c>
      <c r="B5431" t="s">
        <v>11048</v>
      </c>
    </row>
    <row r="5432" spans="1:2">
      <c r="A5432" t="s">
        <v>11047</v>
      </c>
      <c r="B5432" t="s">
        <v>11048</v>
      </c>
    </row>
    <row r="5433" spans="1:2">
      <c r="A5433" t="s">
        <v>8395</v>
      </c>
      <c r="B5433" t="s">
        <v>8396</v>
      </c>
    </row>
    <row r="5434" spans="1:2">
      <c r="A5434" t="s">
        <v>8434</v>
      </c>
      <c r="B5434" t="s">
        <v>8435</v>
      </c>
    </row>
    <row r="5435" spans="1:2">
      <c r="A5435" t="s">
        <v>3466</v>
      </c>
      <c r="B5435" t="s">
        <v>3467</v>
      </c>
    </row>
    <row r="5436" spans="1:2">
      <c r="A5436" t="s">
        <v>10547</v>
      </c>
      <c r="B5436" t="s">
        <v>10548</v>
      </c>
    </row>
    <row r="5437" spans="1:2">
      <c r="A5437" t="s">
        <v>10547</v>
      </c>
      <c r="B5437" t="s">
        <v>10548</v>
      </c>
    </row>
    <row r="5438" spans="1:2">
      <c r="A5438" t="s">
        <v>13312</v>
      </c>
      <c r="B5438" t="s">
        <v>13313</v>
      </c>
    </row>
    <row r="5439" spans="1:2">
      <c r="A5439" t="s">
        <v>8821</v>
      </c>
      <c r="B5439" t="s">
        <v>8822</v>
      </c>
    </row>
    <row r="5440" spans="1:2">
      <c r="A5440" t="s">
        <v>8819</v>
      </c>
      <c r="B5440" t="s">
        <v>8820</v>
      </c>
    </row>
    <row r="5441" spans="1:2">
      <c r="A5441" t="s">
        <v>6427</v>
      </c>
      <c r="B5441" t="s">
        <v>6428</v>
      </c>
    </row>
    <row r="5442" spans="1:2">
      <c r="A5442" t="s">
        <v>7843</v>
      </c>
      <c r="B5442" t="s">
        <v>7844</v>
      </c>
    </row>
    <row r="5443" spans="1:2">
      <c r="A5443" t="s">
        <v>7843</v>
      </c>
      <c r="B5443" t="s">
        <v>14230</v>
      </c>
    </row>
    <row r="5444" spans="1:2">
      <c r="A5444" t="s">
        <v>10123</v>
      </c>
      <c r="B5444" t="s">
        <v>10125</v>
      </c>
    </row>
    <row r="5445" spans="1:2">
      <c r="A5445" t="s">
        <v>10129</v>
      </c>
      <c r="B5445" t="s">
        <v>10131</v>
      </c>
    </row>
    <row r="5446" spans="1:2">
      <c r="A5446" t="s">
        <v>10140</v>
      </c>
      <c r="B5446" t="s">
        <v>10142</v>
      </c>
    </row>
    <row r="5447" spans="1:2">
      <c r="A5447" t="s">
        <v>10158</v>
      </c>
      <c r="B5447" t="s">
        <v>10160</v>
      </c>
    </row>
    <row r="5448" spans="1:2">
      <c r="A5448" t="s">
        <v>10155</v>
      </c>
      <c r="B5448" t="s">
        <v>10157</v>
      </c>
    </row>
    <row r="5449" spans="1:2">
      <c r="A5449" t="s">
        <v>9233</v>
      </c>
      <c r="B5449" t="s">
        <v>9234</v>
      </c>
    </row>
    <row r="5450" spans="1:2">
      <c r="A5450" t="s">
        <v>5270</v>
      </c>
      <c r="B5450" t="s">
        <v>5271</v>
      </c>
    </row>
    <row r="5451" spans="1:2">
      <c r="A5451" t="s">
        <v>7195</v>
      </c>
      <c r="B5451" t="s">
        <v>7196</v>
      </c>
    </row>
    <row r="5452" spans="1:2">
      <c r="A5452" t="s">
        <v>12560</v>
      </c>
      <c r="B5452" t="s">
        <v>12561</v>
      </c>
    </row>
    <row r="5453" spans="1:2">
      <c r="A5453" t="s">
        <v>7052</v>
      </c>
      <c r="B5453" t="s">
        <v>14224</v>
      </c>
    </row>
    <row r="5454" spans="1:2">
      <c r="A5454" t="s">
        <v>7087</v>
      </c>
      <c r="B5454" t="s">
        <v>7088</v>
      </c>
    </row>
    <row r="5455" spans="1:2">
      <c r="A5455" t="s">
        <v>10023</v>
      </c>
      <c r="B5455" t="s">
        <v>10024</v>
      </c>
    </row>
    <row r="5456" spans="1:2">
      <c r="A5456" t="s">
        <v>10023</v>
      </c>
      <c r="B5456" t="s">
        <v>10024</v>
      </c>
    </row>
    <row r="5457" spans="1:2">
      <c r="A5457" t="s">
        <v>9005</v>
      </c>
      <c r="B5457" t="s">
        <v>9006</v>
      </c>
    </row>
    <row r="5458" spans="1:2">
      <c r="A5458" t="s">
        <v>10828</v>
      </c>
      <c r="B5458" t="s">
        <v>10829</v>
      </c>
    </row>
    <row r="5459" spans="1:2">
      <c r="A5459" t="s">
        <v>6154</v>
      </c>
      <c r="B5459" t="s">
        <v>6155</v>
      </c>
    </row>
    <row r="5460" spans="1:2">
      <c r="A5460" t="s">
        <v>6529</v>
      </c>
      <c r="B5460" t="s">
        <v>6530</v>
      </c>
    </row>
    <row r="5461" spans="1:2">
      <c r="A5461" t="s">
        <v>8397</v>
      </c>
      <c r="B5461" t="s">
        <v>8398</v>
      </c>
    </row>
    <row r="5462" spans="1:2">
      <c r="A5462" t="s">
        <v>8430</v>
      </c>
      <c r="B5462" t="s">
        <v>8431</v>
      </c>
    </row>
    <row r="5463" spans="1:2">
      <c r="A5463" t="s">
        <v>4169</v>
      </c>
      <c r="B5463" t="s">
        <v>4170</v>
      </c>
    </row>
    <row r="5464" spans="1:2">
      <c r="A5464" t="s">
        <v>4169</v>
      </c>
      <c r="B5464" t="s">
        <v>4170</v>
      </c>
    </row>
    <row r="5465" spans="1:2">
      <c r="A5465" t="s">
        <v>11262</v>
      </c>
      <c r="B5465" t="s">
        <v>11263</v>
      </c>
    </row>
    <row r="5466" spans="1:2">
      <c r="A5466" t="s">
        <v>8146</v>
      </c>
      <c r="B5466" t="s">
        <v>8148</v>
      </c>
    </row>
    <row r="5467" spans="1:2">
      <c r="A5467" t="s">
        <v>13106</v>
      </c>
      <c r="B5467" t="s">
        <v>13107</v>
      </c>
    </row>
    <row r="5468" spans="1:2">
      <c r="A5468" t="s">
        <v>4955</v>
      </c>
      <c r="B5468" t="s">
        <v>4956</v>
      </c>
    </row>
    <row r="5469" spans="1:2">
      <c r="A5469" t="s">
        <v>7475</v>
      </c>
      <c r="B5469" t="s">
        <v>7476</v>
      </c>
    </row>
    <row r="5470" spans="1:2">
      <c r="A5470" t="s">
        <v>9797</v>
      </c>
      <c r="B5470" t="s">
        <v>9798</v>
      </c>
    </row>
    <row r="5471" spans="1:2">
      <c r="A5471" t="s">
        <v>7481</v>
      </c>
      <c r="B5471" t="s">
        <v>7482</v>
      </c>
    </row>
    <row r="5472" spans="1:2">
      <c r="A5472" t="s">
        <v>12777</v>
      </c>
      <c r="B5472" t="s">
        <v>12778</v>
      </c>
    </row>
    <row r="5473" spans="1:2">
      <c r="A5473" t="s">
        <v>4435</v>
      </c>
      <c r="B5473" t="s">
        <v>4437</v>
      </c>
    </row>
    <row r="5474" spans="1:2">
      <c r="A5474" t="s">
        <v>5936</v>
      </c>
      <c r="B5474" t="s">
        <v>14218</v>
      </c>
    </row>
    <row r="5475" spans="1:2">
      <c r="A5475" t="s">
        <v>5895</v>
      </c>
      <c r="B5475" t="s">
        <v>5896</v>
      </c>
    </row>
    <row r="5476" spans="1:2">
      <c r="A5476" t="s">
        <v>4430</v>
      </c>
      <c r="B5476" t="s">
        <v>4431</v>
      </c>
    </row>
    <row r="5477" spans="1:2">
      <c r="A5477" t="s">
        <v>3710</v>
      </c>
      <c r="B5477" t="s">
        <v>3711</v>
      </c>
    </row>
    <row r="5478" spans="1:2">
      <c r="A5478" t="s">
        <v>5467</v>
      </c>
      <c r="B5478" t="s">
        <v>5468</v>
      </c>
    </row>
    <row r="5479" spans="1:2">
      <c r="A5479" t="s">
        <v>8577</v>
      </c>
      <c r="B5479" t="s">
        <v>8578</v>
      </c>
    </row>
    <row r="5480" spans="1:2">
      <c r="A5480" t="s">
        <v>9808</v>
      </c>
      <c r="B5480" t="s">
        <v>9809</v>
      </c>
    </row>
    <row r="5481" spans="1:2">
      <c r="A5481" t="s">
        <v>8795</v>
      </c>
      <c r="B5481" t="s">
        <v>8796</v>
      </c>
    </row>
    <row r="5482" spans="1:2">
      <c r="A5482" t="s">
        <v>9276</v>
      </c>
      <c r="B5482" t="s">
        <v>9277</v>
      </c>
    </row>
    <row r="5483" spans="1:2">
      <c r="A5483" t="s">
        <v>13071</v>
      </c>
      <c r="B5483" t="s">
        <v>2762</v>
      </c>
    </row>
    <row r="5484" spans="1:2">
      <c r="A5484" t="s">
        <v>9651</v>
      </c>
      <c r="B5484" t="s">
        <v>9652</v>
      </c>
    </row>
    <row r="5485" spans="1:2">
      <c r="A5485" t="s">
        <v>8281</v>
      </c>
      <c r="B5485" t="s">
        <v>8282</v>
      </c>
    </row>
    <row r="5486" spans="1:2">
      <c r="A5486" t="s">
        <v>8281</v>
      </c>
      <c r="B5486" t="s">
        <v>8282</v>
      </c>
    </row>
    <row r="5487" spans="1:2">
      <c r="A5487" t="s">
        <v>13254</v>
      </c>
      <c r="B5487" t="s">
        <v>13255</v>
      </c>
    </row>
    <row r="5488" spans="1:2">
      <c r="A5488" t="s">
        <v>13284</v>
      </c>
      <c r="B5488" t="s">
        <v>13285</v>
      </c>
    </row>
    <row r="5489" spans="1:2">
      <c r="A5489" t="s">
        <v>3886</v>
      </c>
      <c r="B5489" t="s">
        <v>3887</v>
      </c>
    </row>
    <row r="5490" spans="1:2">
      <c r="A5490" t="s">
        <v>13288</v>
      </c>
      <c r="B5490" t="s">
        <v>13289</v>
      </c>
    </row>
    <row r="5491" spans="1:2">
      <c r="A5491" t="s">
        <v>7724</v>
      </c>
      <c r="B5491" t="s">
        <v>7725</v>
      </c>
    </row>
    <row r="5492" spans="1:2">
      <c r="A5492" t="s">
        <v>6581</v>
      </c>
      <c r="B5492" t="s">
        <v>6582</v>
      </c>
    </row>
    <row r="5493" spans="1:2">
      <c r="A5493" t="s">
        <v>11924</v>
      </c>
      <c r="B5493" t="s">
        <v>11925</v>
      </c>
    </row>
    <row r="5494" spans="1:2">
      <c r="A5494" t="s">
        <v>9640</v>
      </c>
      <c r="B5494" t="s">
        <v>9642</v>
      </c>
    </row>
    <row r="5495" spans="1:2">
      <c r="A5495" t="s">
        <v>9637</v>
      </c>
      <c r="B5495" t="s">
        <v>9638</v>
      </c>
    </row>
    <row r="5496" spans="1:2">
      <c r="A5496" t="s">
        <v>4321</v>
      </c>
      <c r="B5496" t="s">
        <v>4322</v>
      </c>
    </row>
    <row r="5497" spans="1:2">
      <c r="A5497" t="s">
        <v>13264</v>
      </c>
      <c r="B5497" t="s">
        <v>13265</v>
      </c>
    </row>
    <row r="5498" spans="1:2">
      <c r="A5498" t="s">
        <v>4571</v>
      </c>
      <c r="B5498" t="s">
        <v>4572</v>
      </c>
    </row>
    <row r="5499" spans="1:2">
      <c r="A5499" t="s">
        <v>5071</v>
      </c>
      <c r="B5499" t="s">
        <v>5072</v>
      </c>
    </row>
    <row r="5500" spans="1:2">
      <c r="A5500" t="s">
        <v>6192</v>
      </c>
      <c r="B5500" t="s">
        <v>6193</v>
      </c>
    </row>
    <row r="5501" spans="1:2">
      <c r="A5501" t="s">
        <v>9680</v>
      </c>
      <c r="B5501" t="s">
        <v>9681</v>
      </c>
    </row>
    <row r="5502" spans="1:2">
      <c r="A5502" t="s">
        <v>9680</v>
      </c>
      <c r="B5502" t="s">
        <v>9681</v>
      </c>
    </row>
    <row r="5503" spans="1:2">
      <c r="A5503" t="s">
        <v>4665</v>
      </c>
      <c r="B5503" t="s">
        <v>4666</v>
      </c>
    </row>
    <row r="5504" spans="1:2">
      <c r="A5504" t="s">
        <v>5223</v>
      </c>
      <c r="B5504" t="s">
        <v>5224</v>
      </c>
    </row>
    <row r="5505" spans="1:2">
      <c r="A5505" t="s">
        <v>7544</v>
      </c>
      <c r="B5505" t="s">
        <v>7545</v>
      </c>
    </row>
    <row r="5506" spans="1:2">
      <c r="A5506" t="s">
        <v>12092</v>
      </c>
      <c r="B5506" t="s">
        <v>12093</v>
      </c>
    </row>
    <row r="5507" spans="1:2">
      <c r="A5507" t="s">
        <v>12092</v>
      </c>
      <c r="B5507" t="s">
        <v>12094</v>
      </c>
    </row>
    <row r="5508" spans="1:2">
      <c r="A5508" t="s">
        <v>4550</v>
      </c>
      <c r="B5508" t="s">
        <v>1811</v>
      </c>
    </row>
    <row r="5509" spans="1:2">
      <c r="A5509" t="s">
        <v>13296</v>
      </c>
      <c r="B5509" t="s">
        <v>13297</v>
      </c>
    </row>
    <row r="5510" spans="1:2">
      <c r="A5510" t="s">
        <v>3549</v>
      </c>
      <c r="B5510" t="s">
        <v>3550</v>
      </c>
    </row>
    <row r="5511" spans="1:2">
      <c r="A5511" t="s">
        <v>5614</v>
      </c>
      <c r="B5511" t="s">
        <v>5615</v>
      </c>
    </row>
    <row r="5512" spans="1:2">
      <c r="A5512" t="s">
        <v>5614</v>
      </c>
      <c r="B5512" t="s">
        <v>5616</v>
      </c>
    </row>
    <row r="5513" spans="1:2">
      <c r="A5513" t="s">
        <v>9861</v>
      </c>
      <c r="B5513" t="s">
        <v>9862</v>
      </c>
    </row>
    <row r="5514" spans="1:2">
      <c r="A5514" t="s">
        <v>10856</v>
      </c>
      <c r="B5514" t="s">
        <v>10857</v>
      </c>
    </row>
    <row r="5515" spans="1:2">
      <c r="A5515" t="s">
        <v>10453</v>
      </c>
      <c r="B5515" t="s">
        <v>10455</v>
      </c>
    </row>
    <row r="5516" spans="1:2">
      <c r="A5516" t="s">
        <v>10429</v>
      </c>
      <c r="B5516" t="s">
        <v>10430</v>
      </c>
    </row>
    <row r="5517" spans="1:2">
      <c r="A5517" t="s">
        <v>10347</v>
      </c>
      <c r="B5517" t="s">
        <v>10348</v>
      </c>
    </row>
    <row r="5518" spans="1:2">
      <c r="A5518" t="s">
        <v>10508</v>
      </c>
      <c r="B5518" t="s">
        <v>10509</v>
      </c>
    </row>
    <row r="5519" spans="1:2">
      <c r="A5519" t="s">
        <v>10438</v>
      </c>
      <c r="B5519" t="s">
        <v>10439</v>
      </c>
    </row>
    <row r="5520" spans="1:2">
      <c r="A5520" t="s">
        <v>10541</v>
      </c>
      <c r="B5520" t="s">
        <v>10543</v>
      </c>
    </row>
    <row r="5521" spans="1:2">
      <c r="A5521" t="s">
        <v>10516</v>
      </c>
      <c r="B5521" t="s">
        <v>10518</v>
      </c>
    </row>
    <row r="5522" spans="1:2">
      <c r="A5522" t="s">
        <v>10450</v>
      </c>
      <c r="B5522" t="s">
        <v>10451</v>
      </c>
    </row>
    <row r="5523" spans="1:2">
      <c r="A5523" t="s">
        <v>5278</v>
      </c>
      <c r="B5523" t="s">
        <v>5279</v>
      </c>
    </row>
    <row r="5524" spans="1:2">
      <c r="A5524" t="s">
        <v>6979</v>
      </c>
      <c r="B5524" t="s">
        <v>6980</v>
      </c>
    </row>
    <row r="5525" spans="1:2">
      <c r="A5525" t="s">
        <v>5235</v>
      </c>
      <c r="B5525" t="s">
        <v>5236</v>
      </c>
    </row>
    <row r="5526" spans="1:2">
      <c r="A5526" t="s">
        <v>6979</v>
      </c>
      <c r="B5526" t="s">
        <v>6981</v>
      </c>
    </row>
    <row r="5527" spans="1:2">
      <c r="A5527" t="s">
        <v>3444</v>
      </c>
      <c r="B5527" t="s">
        <v>3445</v>
      </c>
    </row>
    <row r="5528" spans="1:2">
      <c r="A5528" t="s">
        <v>9387</v>
      </c>
      <c r="B5528" t="s">
        <v>9388</v>
      </c>
    </row>
    <row r="5529" spans="1:2">
      <c r="A5529" t="s">
        <v>3567</v>
      </c>
      <c r="B5529" t="s">
        <v>3568</v>
      </c>
    </row>
    <row r="5530" spans="1:2">
      <c r="A5530" t="s">
        <v>8126</v>
      </c>
      <c r="B5530" t="s">
        <v>8127</v>
      </c>
    </row>
    <row r="5531" spans="1:2">
      <c r="A5531" t="s">
        <v>11799</v>
      </c>
      <c r="B5531" t="s">
        <v>11800</v>
      </c>
    </row>
    <row r="5532" spans="1:2">
      <c r="A5532" t="s">
        <v>5266</v>
      </c>
      <c r="B5532" t="s">
        <v>5267</v>
      </c>
    </row>
    <row r="5533" spans="1:2">
      <c r="A5533" t="s">
        <v>9061</v>
      </c>
      <c r="B5533" t="s">
        <v>9062</v>
      </c>
    </row>
    <row r="5534" spans="1:2">
      <c r="A5534" t="s">
        <v>5225</v>
      </c>
      <c r="B5534" t="s">
        <v>5226</v>
      </c>
    </row>
    <row r="5535" spans="1:2">
      <c r="A5535" t="s">
        <v>8849</v>
      </c>
      <c r="B5535" t="s">
        <v>8850</v>
      </c>
    </row>
    <row r="5536" spans="1:2">
      <c r="A5536" t="s">
        <v>10967</v>
      </c>
      <c r="B5536" t="s">
        <v>10969</v>
      </c>
    </row>
    <row r="5537" spans="1:2">
      <c r="A5537" t="s">
        <v>9736</v>
      </c>
      <c r="B5537" t="s">
        <v>9737</v>
      </c>
    </row>
    <row r="5538" spans="1:2">
      <c r="A5538" t="s">
        <v>5284</v>
      </c>
      <c r="B5538" t="s">
        <v>5285</v>
      </c>
    </row>
    <row r="5539" spans="1:2">
      <c r="A5539" t="s">
        <v>9075</v>
      </c>
      <c r="B5539" t="s">
        <v>9076</v>
      </c>
    </row>
    <row r="5540" spans="1:2">
      <c r="A5540" t="s">
        <v>12604</v>
      </c>
      <c r="B5540" t="s">
        <v>12605</v>
      </c>
    </row>
    <row r="5541" spans="1:2">
      <c r="A5541" t="s">
        <v>4201</v>
      </c>
      <c r="B5541" t="s">
        <v>4202</v>
      </c>
    </row>
    <row r="5542" spans="1:2">
      <c r="A5542" t="s">
        <v>7623</v>
      </c>
      <c r="B5542" t="s">
        <v>7625</v>
      </c>
    </row>
    <row r="5543" spans="1:2">
      <c r="A5543" t="s">
        <v>11971</v>
      </c>
      <c r="B5543" t="s">
        <v>11972</v>
      </c>
    </row>
    <row r="5544" spans="1:2">
      <c r="A5544" t="s">
        <v>12474</v>
      </c>
      <c r="B5544" t="s">
        <v>12475</v>
      </c>
    </row>
    <row r="5545" spans="1:2">
      <c r="A5545" t="s">
        <v>4473</v>
      </c>
      <c r="B5545" t="s">
        <v>4474</v>
      </c>
    </row>
    <row r="5546" spans="1:2">
      <c r="A5546" t="s">
        <v>7580</v>
      </c>
      <c r="B5546" t="s">
        <v>7582</v>
      </c>
    </row>
    <row r="5547" spans="1:2">
      <c r="A5547" t="s">
        <v>7580</v>
      </c>
      <c r="B5547" t="s">
        <v>7581</v>
      </c>
    </row>
    <row r="5548" spans="1:2">
      <c r="A5548" t="s">
        <v>7599</v>
      </c>
      <c r="B5548" t="s">
        <v>1803</v>
      </c>
    </row>
    <row r="5549" spans="1:2">
      <c r="A5549" t="s">
        <v>7599</v>
      </c>
      <c r="B5549" t="s">
        <v>7600</v>
      </c>
    </row>
    <row r="5550" spans="1:2">
      <c r="A5550" t="s">
        <v>4416</v>
      </c>
      <c r="B5550" t="s">
        <v>4417</v>
      </c>
    </row>
    <row r="5551" spans="1:2">
      <c r="A5551" t="s">
        <v>5519</v>
      </c>
      <c r="B5551" t="s">
        <v>4417</v>
      </c>
    </row>
    <row r="5552" spans="1:2">
      <c r="A5552" t="s">
        <v>9073</v>
      </c>
      <c r="B5552" t="s">
        <v>9074</v>
      </c>
    </row>
    <row r="5553" spans="1:2">
      <c r="A5553" t="s">
        <v>4731</v>
      </c>
      <c r="B5553" t="s">
        <v>4732</v>
      </c>
    </row>
    <row r="5554" spans="1:2">
      <c r="A5554" t="s">
        <v>11785</v>
      </c>
      <c r="B5554" t="s">
        <v>11786</v>
      </c>
    </row>
    <row r="5555" spans="1:2">
      <c r="A5555" t="s">
        <v>6853</v>
      </c>
      <c r="B5555" t="s">
        <v>6854</v>
      </c>
    </row>
    <row r="5556" spans="1:2">
      <c r="A5556" t="s">
        <v>6661</v>
      </c>
      <c r="B5556" t="s">
        <v>6662</v>
      </c>
    </row>
    <row r="5557" spans="1:2">
      <c r="A5557" t="s">
        <v>4491</v>
      </c>
      <c r="B5557" t="s">
        <v>4492</v>
      </c>
    </row>
    <row r="5558" spans="1:2">
      <c r="A5558" t="s">
        <v>9280</v>
      </c>
      <c r="B5558" t="s">
        <v>9281</v>
      </c>
    </row>
    <row r="5559" spans="1:2">
      <c r="A5559" t="s">
        <v>11049</v>
      </c>
      <c r="B5559" t="s">
        <v>11051</v>
      </c>
    </row>
    <row r="5560" spans="1:2">
      <c r="A5560" t="s">
        <v>11049</v>
      </c>
      <c r="B5560" t="s">
        <v>11050</v>
      </c>
    </row>
    <row r="5561" spans="1:2">
      <c r="A5561" t="s">
        <v>12416</v>
      </c>
      <c r="B5561" t="s">
        <v>12417</v>
      </c>
    </row>
    <row r="5562" spans="1:2">
      <c r="A5562" t="s">
        <v>12416</v>
      </c>
      <c r="B5562" t="s">
        <v>12417</v>
      </c>
    </row>
    <row r="5563" spans="1:2">
      <c r="A5563" t="s">
        <v>10905</v>
      </c>
      <c r="B5563" t="s">
        <v>10906</v>
      </c>
    </row>
    <row r="5564" spans="1:2">
      <c r="A5564" t="s">
        <v>13367</v>
      </c>
      <c r="B5564" t="s">
        <v>13368</v>
      </c>
    </row>
    <row r="5565" spans="1:2">
      <c r="A5565" t="s">
        <v>13367</v>
      </c>
      <c r="B5565" t="s">
        <v>13368</v>
      </c>
    </row>
    <row r="5566" spans="1:2">
      <c r="A5566" t="s">
        <v>6194</v>
      </c>
      <c r="B5566" t="s">
        <v>6195</v>
      </c>
    </row>
    <row r="5567" spans="1:2">
      <c r="A5567" t="s">
        <v>6062</v>
      </c>
      <c r="B5567" t="s">
        <v>6063</v>
      </c>
    </row>
    <row r="5568" spans="1:2">
      <c r="A5568" t="s">
        <v>7447</v>
      </c>
      <c r="B5568" t="s">
        <v>7448</v>
      </c>
    </row>
    <row r="5569" spans="1:2">
      <c r="A5569" t="s">
        <v>12894</v>
      </c>
      <c r="B5569" t="s">
        <v>12895</v>
      </c>
    </row>
    <row r="5570" spans="1:2">
      <c r="A5570" t="s">
        <v>4494</v>
      </c>
      <c r="B5570" t="s">
        <v>4495</v>
      </c>
    </row>
    <row r="5571" spans="1:2">
      <c r="A5571" t="s">
        <v>7390</v>
      </c>
      <c r="B5571" t="s">
        <v>7391</v>
      </c>
    </row>
    <row r="5572" spans="1:2">
      <c r="A5572" t="s">
        <v>13164</v>
      </c>
      <c r="B5572" t="s">
        <v>13165</v>
      </c>
    </row>
    <row r="5573" spans="1:2">
      <c r="A5573" t="s">
        <v>13166</v>
      </c>
      <c r="B5573" t="s">
        <v>13165</v>
      </c>
    </row>
    <row r="5574" spans="1:2">
      <c r="A5574" t="s">
        <v>7623</v>
      </c>
      <c r="B5574" t="s">
        <v>7624</v>
      </c>
    </row>
    <row r="5575" spans="1:2">
      <c r="A5575" t="s">
        <v>6620</v>
      </c>
      <c r="B5575" t="s">
        <v>6621</v>
      </c>
    </row>
    <row r="5576" spans="1:2">
      <c r="A5576" t="s">
        <v>7554</v>
      </c>
      <c r="B5576" t="s">
        <v>7555</v>
      </c>
    </row>
    <row r="5577" spans="1:2">
      <c r="A5577" t="s">
        <v>6488</v>
      </c>
      <c r="B5577" t="s">
        <v>6489</v>
      </c>
    </row>
    <row r="5578" spans="1:2">
      <c r="A5578" t="s">
        <v>9360</v>
      </c>
      <c r="B5578" t="s">
        <v>9361</v>
      </c>
    </row>
    <row r="5579" spans="1:2">
      <c r="A5579" t="s">
        <v>3646</v>
      </c>
      <c r="B5579" t="s">
        <v>3647</v>
      </c>
    </row>
    <row r="5580" spans="1:2">
      <c r="A5580" t="s">
        <v>6278</v>
      </c>
      <c r="B5580" t="s">
        <v>6279</v>
      </c>
    </row>
    <row r="5581" spans="1:2">
      <c r="A5581" t="s">
        <v>7562</v>
      </c>
      <c r="B5581" t="s">
        <v>2593</v>
      </c>
    </row>
    <row r="5582" spans="1:2">
      <c r="A5582" t="s">
        <v>12364</v>
      </c>
      <c r="B5582" t="s">
        <v>12365</v>
      </c>
    </row>
    <row r="5583" spans="1:2">
      <c r="A5583" t="s">
        <v>13280</v>
      </c>
      <c r="B5583" t="s">
        <v>13281</v>
      </c>
    </row>
    <row r="5584" spans="1:2">
      <c r="A5584" t="s">
        <v>12476</v>
      </c>
      <c r="B5584" t="s">
        <v>12477</v>
      </c>
    </row>
    <row r="5585" spans="1:2">
      <c r="A5585" t="s">
        <v>6276</v>
      </c>
      <c r="B5585" t="s">
        <v>6277</v>
      </c>
    </row>
    <row r="5586" spans="1:2">
      <c r="A5586" t="s">
        <v>8399</v>
      </c>
      <c r="B5586" t="s">
        <v>8400</v>
      </c>
    </row>
    <row r="5587" spans="1:2">
      <c r="A5587" t="s">
        <v>12219</v>
      </c>
      <c r="B5587" t="s">
        <v>12220</v>
      </c>
    </row>
    <row r="5588" spans="1:2">
      <c r="A5588" t="s">
        <v>7726</v>
      </c>
      <c r="B5588" t="s">
        <v>7727</v>
      </c>
    </row>
    <row r="5589" spans="1:2">
      <c r="A5589" t="s">
        <v>7290</v>
      </c>
      <c r="B5589" t="s">
        <v>7291</v>
      </c>
    </row>
    <row r="5590" spans="1:2">
      <c r="A5590" t="s">
        <v>9383</v>
      </c>
      <c r="B5590" t="s">
        <v>9384</v>
      </c>
    </row>
    <row r="5591" spans="1:2">
      <c r="A5591" t="s">
        <v>4325</v>
      </c>
      <c r="B5591" t="s">
        <v>4326</v>
      </c>
    </row>
    <row r="5592" spans="1:2">
      <c r="A5592" t="s">
        <v>4333</v>
      </c>
      <c r="B5592" t="s">
        <v>4334</v>
      </c>
    </row>
    <row r="5593" spans="1:2">
      <c r="A5593" t="s">
        <v>12187</v>
      </c>
      <c r="B5593" t="s">
        <v>12188</v>
      </c>
    </row>
    <row r="5594" spans="1:2">
      <c r="A5594" t="s">
        <v>11467</v>
      </c>
      <c r="B5594" t="s">
        <v>11468</v>
      </c>
    </row>
    <row r="5595" spans="1:2">
      <c r="A5595" t="s">
        <v>14093</v>
      </c>
      <c r="B5595" t="s">
        <v>4987</v>
      </c>
    </row>
    <row r="5596" spans="1:2">
      <c r="A5596" t="s">
        <v>11841</v>
      </c>
      <c r="B5596" t="s">
        <v>11842</v>
      </c>
    </row>
    <row r="5597" spans="1:2">
      <c r="A5597" t="s">
        <v>13148</v>
      </c>
      <c r="B5597" t="s">
        <v>13149</v>
      </c>
    </row>
    <row r="5598" spans="1:2">
      <c r="A5598" t="s">
        <v>7516</v>
      </c>
      <c r="B5598" t="s">
        <v>7517</v>
      </c>
    </row>
    <row r="5599" spans="1:2">
      <c r="A5599" t="s">
        <v>11883</v>
      </c>
      <c r="B5599" t="s">
        <v>11884</v>
      </c>
    </row>
    <row r="5600" spans="1:2">
      <c r="A5600" t="s">
        <v>7370</v>
      </c>
      <c r="B5600" t="s">
        <v>7372</v>
      </c>
    </row>
    <row r="5601" spans="1:2">
      <c r="A5601" t="s">
        <v>7370</v>
      </c>
      <c r="B5601" t="s">
        <v>7371</v>
      </c>
    </row>
    <row r="5602" spans="1:2">
      <c r="A5602" t="s">
        <v>7373</v>
      </c>
      <c r="B5602" t="s">
        <v>7374</v>
      </c>
    </row>
    <row r="5603" spans="1:2">
      <c r="A5603" t="s">
        <v>7241</v>
      </c>
      <c r="B5603" t="s">
        <v>7242</v>
      </c>
    </row>
    <row r="5604" spans="1:2">
      <c r="A5604" t="s">
        <v>8116</v>
      </c>
      <c r="B5604" t="s">
        <v>8117</v>
      </c>
    </row>
    <row r="5605" spans="1:2">
      <c r="A5605" t="s">
        <v>8114</v>
      </c>
      <c r="B5605" t="s">
        <v>8115</v>
      </c>
    </row>
    <row r="5606" spans="1:2">
      <c r="A5606" t="s">
        <v>7362</v>
      </c>
      <c r="B5606" t="s">
        <v>7363</v>
      </c>
    </row>
    <row r="5607" spans="1:2">
      <c r="A5607" t="s">
        <v>8126</v>
      </c>
      <c r="B5607" t="s">
        <v>8128</v>
      </c>
    </row>
    <row r="5608" spans="1:2">
      <c r="A5608" t="s">
        <v>8126</v>
      </c>
      <c r="B5608" t="s">
        <v>8129</v>
      </c>
    </row>
    <row r="5609" spans="1:2">
      <c r="A5609" t="s">
        <v>7888</v>
      </c>
      <c r="B5609" t="s">
        <v>7889</v>
      </c>
    </row>
    <row r="5610" spans="1:2">
      <c r="A5610" t="s">
        <v>7083</v>
      </c>
      <c r="B5610" t="s">
        <v>7084</v>
      </c>
    </row>
    <row r="5611" spans="1:2">
      <c r="A5611" t="s">
        <v>11445</v>
      </c>
      <c r="B5611" t="s">
        <v>11446</v>
      </c>
    </row>
    <row r="5612" spans="1:2">
      <c r="A5612" t="s">
        <v>11875</v>
      </c>
      <c r="B5612" t="s">
        <v>11876</v>
      </c>
    </row>
    <row r="5613" spans="1:2">
      <c r="A5613" t="s">
        <v>11855</v>
      </c>
      <c r="B5613" t="s">
        <v>11856</v>
      </c>
    </row>
    <row r="5614" spans="1:2">
      <c r="A5614" t="s">
        <v>10020</v>
      </c>
      <c r="B5614" t="s">
        <v>10022</v>
      </c>
    </row>
    <row r="5615" spans="1:2">
      <c r="A5615" t="s">
        <v>10020</v>
      </c>
      <c r="B5615" t="s">
        <v>10022</v>
      </c>
    </row>
    <row r="5616" spans="1:2">
      <c r="A5616" t="s">
        <v>4339</v>
      </c>
      <c r="B5616" t="s">
        <v>4340</v>
      </c>
    </row>
    <row r="5617" spans="1:2">
      <c r="A5617" t="s">
        <v>13214</v>
      </c>
      <c r="B5617" t="s">
        <v>13215</v>
      </c>
    </row>
    <row r="5618" spans="1:2">
      <c r="A5618" t="s">
        <v>5015</v>
      </c>
      <c r="B5618" t="s">
        <v>5016</v>
      </c>
    </row>
    <row r="5619" spans="1:2">
      <c r="A5619" t="s">
        <v>11843</v>
      </c>
      <c r="B5619" t="s">
        <v>11844</v>
      </c>
    </row>
    <row r="5620" spans="1:2">
      <c r="A5620" t="s">
        <v>11535</v>
      </c>
      <c r="B5620" t="s">
        <v>11536</v>
      </c>
    </row>
    <row r="5621" spans="1:2">
      <c r="A5621" t="s">
        <v>14086</v>
      </c>
      <c r="B5621" t="s">
        <v>14173</v>
      </c>
    </row>
    <row r="5622" spans="1:2">
      <c r="A5622" t="s">
        <v>14087</v>
      </c>
      <c r="B5622" t="s">
        <v>14174</v>
      </c>
    </row>
    <row r="5623" spans="1:2">
      <c r="A5623" t="s">
        <v>4311</v>
      </c>
      <c r="B5623" t="s">
        <v>4312</v>
      </c>
    </row>
    <row r="5624" spans="1:2">
      <c r="A5624" t="s">
        <v>13397</v>
      </c>
      <c r="B5624" t="s">
        <v>13398</v>
      </c>
    </row>
    <row r="5625" spans="1:2">
      <c r="A5625" t="s">
        <v>13397</v>
      </c>
      <c r="B5625" t="s">
        <v>13398</v>
      </c>
    </row>
    <row r="5626" spans="1:2">
      <c r="A5626" t="s">
        <v>10676</v>
      </c>
      <c r="B5626" t="s">
        <v>10677</v>
      </c>
    </row>
    <row r="5627" spans="1:2">
      <c r="A5627" t="s">
        <v>10676</v>
      </c>
      <c r="B5627" t="s">
        <v>10678</v>
      </c>
    </row>
    <row r="5628" spans="1:2">
      <c r="A5628" t="s">
        <v>3557</v>
      </c>
      <c r="B5628" t="s">
        <v>3558</v>
      </c>
    </row>
    <row r="5629" spans="1:2">
      <c r="A5629" t="s">
        <v>8621</v>
      </c>
      <c r="B5629" t="s">
        <v>8622</v>
      </c>
    </row>
    <row r="5630" spans="1:2">
      <c r="A5630" t="s">
        <v>10880</v>
      </c>
      <c r="B5630" t="s">
        <v>10881</v>
      </c>
    </row>
    <row r="5631" spans="1:2">
      <c r="A5631" t="s">
        <v>10695</v>
      </c>
      <c r="B5631" t="s">
        <v>10696</v>
      </c>
    </row>
    <row r="5632" spans="1:2">
      <c r="A5632" t="s">
        <v>10695</v>
      </c>
      <c r="B5632" t="s">
        <v>10697</v>
      </c>
    </row>
    <row r="5633" spans="1:2">
      <c r="A5633" t="s">
        <v>11052</v>
      </c>
      <c r="B5633" t="s">
        <v>11053</v>
      </c>
    </row>
    <row r="5634" spans="1:2">
      <c r="A5634" t="s">
        <v>11052</v>
      </c>
      <c r="B5634" t="s">
        <v>11054</v>
      </c>
    </row>
    <row r="5635" spans="1:2">
      <c r="A5635" t="s">
        <v>10260</v>
      </c>
      <c r="B5635" t="s">
        <v>10261</v>
      </c>
    </row>
    <row r="5636" spans="1:2">
      <c r="A5636" t="s">
        <v>10260</v>
      </c>
      <c r="B5636" t="s">
        <v>10261</v>
      </c>
    </row>
    <row r="5637" spans="1:2">
      <c r="A5637" t="s">
        <v>10260</v>
      </c>
      <c r="B5637" t="s">
        <v>10262</v>
      </c>
    </row>
    <row r="5638" spans="1:2">
      <c r="A5638" t="s">
        <v>12586</v>
      </c>
      <c r="B5638" t="s">
        <v>12587</v>
      </c>
    </row>
    <row r="5639" spans="1:2">
      <c r="A5639" t="s">
        <v>12478</v>
      </c>
      <c r="B5639" t="s">
        <v>12479</v>
      </c>
    </row>
    <row r="5640" spans="1:2">
      <c r="A5640" t="s">
        <v>5358</v>
      </c>
      <c r="B5640" t="s">
        <v>5359</v>
      </c>
    </row>
    <row r="5641" spans="1:2">
      <c r="A5641" t="s">
        <v>12390</v>
      </c>
      <c r="B5641" t="s">
        <v>12391</v>
      </c>
    </row>
    <row r="5642" spans="1:2">
      <c r="A5642" t="s">
        <v>10120</v>
      </c>
      <c r="B5642" t="s">
        <v>10122</v>
      </c>
    </row>
    <row r="5643" spans="1:2">
      <c r="A5643" t="s">
        <v>7728</v>
      </c>
      <c r="B5643" t="s">
        <v>7729</v>
      </c>
    </row>
    <row r="5644" spans="1:2">
      <c r="A5644" t="s">
        <v>11845</v>
      </c>
      <c r="B5644" t="s">
        <v>11846</v>
      </c>
    </row>
    <row r="5645" spans="1:2">
      <c r="A5645" t="s">
        <v>4167</v>
      </c>
      <c r="B5645" t="s">
        <v>4168</v>
      </c>
    </row>
    <row r="5646" spans="1:2">
      <c r="A5646" t="s">
        <v>4167</v>
      </c>
      <c r="B5646" t="s">
        <v>4168</v>
      </c>
    </row>
    <row r="5647" spans="1:2">
      <c r="A5647" t="s">
        <v>4008</v>
      </c>
      <c r="B5647" t="s">
        <v>14152</v>
      </c>
    </row>
    <row r="5648" spans="1:2">
      <c r="A5648" t="s">
        <v>13306</v>
      </c>
      <c r="B5648" t="s">
        <v>13307</v>
      </c>
    </row>
    <row r="5649" spans="1:2">
      <c r="A5649" t="s">
        <v>11158</v>
      </c>
      <c r="B5649" t="s">
        <v>11159</v>
      </c>
    </row>
    <row r="5650" spans="1:2">
      <c r="A5650" t="s">
        <v>11158</v>
      </c>
      <c r="B5650" t="s">
        <v>11160</v>
      </c>
    </row>
    <row r="5651" spans="1:2">
      <c r="A5651" t="s">
        <v>10967</v>
      </c>
      <c r="B5651" t="s">
        <v>10968</v>
      </c>
    </row>
    <row r="5652" spans="1:2">
      <c r="A5652" t="s">
        <v>11135</v>
      </c>
      <c r="B5652" t="s">
        <v>11136</v>
      </c>
    </row>
    <row r="5653" spans="1:2">
      <c r="A5653" t="s">
        <v>11135</v>
      </c>
      <c r="B5653" t="s">
        <v>11136</v>
      </c>
    </row>
    <row r="5654" spans="1:2">
      <c r="A5654" t="s">
        <v>10103</v>
      </c>
      <c r="B5654" t="s">
        <v>10104</v>
      </c>
    </row>
    <row r="5655" spans="1:2">
      <c r="A5655" t="s">
        <v>10103</v>
      </c>
      <c r="B5655" t="s">
        <v>10104</v>
      </c>
    </row>
    <row r="5656" spans="1:2">
      <c r="A5656" t="s">
        <v>7730</v>
      </c>
      <c r="B5656" t="s">
        <v>7731</v>
      </c>
    </row>
    <row r="5657" spans="1:2">
      <c r="A5657" t="s">
        <v>12248</v>
      </c>
      <c r="B5657" t="s">
        <v>12249</v>
      </c>
    </row>
    <row r="5658" spans="1:2">
      <c r="A5658" t="s">
        <v>3738</v>
      </c>
      <c r="B5658" t="s">
        <v>3739</v>
      </c>
    </row>
    <row r="5659" spans="1:2">
      <c r="A5659" t="s">
        <v>10278</v>
      </c>
      <c r="B5659" t="s">
        <v>10279</v>
      </c>
    </row>
    <row r="5660" spans="1:2">
      <c r="A5660" t="s">
        <v>7364</v>
      </c>
      <c r="B5660" t="s">
        <v>7365</v>
      </c>
    </row>
    <row r="5661" spans="1:2">
      <c r="A5661" t="s">
        <v>11055</v>
      </c>
      <c r="B5661" t="s">
        <v>11057</v>
      </c>
    </row>
    <row r="5662" spans="1:2">
      <c r="A5662" t="s">
        <v>11055</v>
      </c>
      <c r="B5662" t="s">
        <v>11056</v>
      </c>
    </row>
    <row r="5663" spans="1:2">
      <c r="A5663" t="s">
        <v>12252</v>
      </c>
      <c r="B5663" t="s">
        <v>12253</v>
      </c>
    </row>
    <row r="5664" spans="1:2">
      <c r="A5664" t="s">
        <v>4940</v>
      </c>
      <c r="B5664" t="s">
        <v>4941</v>
      </c>
    </row>
    <row r="5665" spans="1:2">
      <c r="A5665" t="s">
        <v>7026</v>
      </c>
      <c r="B5665" t="s">
        <v>7027</v>
      </c>
    </row>
    <row r="5666" spans="1:2">
      <c r="A5666" t="s">
        <v>3489</v>
      </c>
      <c r="B5666" t="s">
        <v>3490</v>
      </c>
    </row>
    <row r="5667" spans="1:2">
      <c r="A5667" t="s">
        <v>9129</v>
      </c>
      <c r="B5667" t="s">
        <v>9130</v>
      </c>
    </row>
    <row r="5668" spans="1:2">
      <c r="A5668" t="s">
        <v>9129</v>
      </c>
      <c r="B5668" t="s">
        <v>9130</v>
      </c>
    </row>
    <row r="5669" spans="1:2">
      <c r="A5669" t="s">
        <v>10278</v>
      </c>
      <c r="B5669" t="s">
        <v>10280</v>
      </c>
    </row>
    <row r="5670" spans="1:2">
      <c r="A5670" t="s">
        <v>10278</v>
      </c>
      <c r="B5670" t="s">
        <v>10280</v>
      </c>
    </row>
    <row r="5671" spans="1:2">
      <c r="A5671" t="s">
        <v>8401</v>
      </c>
      <c r="B5671" t="s">
        <v>8402</v>
      </c>
    </row>
    <row r="5672" spans="1:2">
      <c r="A5672" t="s">
        <v>9356</v>
      </c>
      <c r="B5672" t="s">
        <v>9357</v>
      </c>
    </row>
    <row r="5673" spans="1:2">
      <c r="A5673" t="s">
        <v>7029</v>
      </c>
      <c r="B5673" t="s">
        <v>7030</v>
      </c>
    </row>
    <row r="5674" spans="1:2">
      <c r="A5674" t="s">
        <v>9071</v>
      </c>
      <c r="B5674" t="s">
        <v>9072</v>
      </c>
    </row>
    <row r="5675" spans="1:2">
      <c r="A5675" t="s">
        <v>11201</v>
      </c>
      <c r="B5675" t="s">
        <v>11202</v>
      </c>
    </row>
    <row r="5676" spans="1:2">
      <c r="A5676" t="s">
        <v>7944</v>
      </c>
      <c r="B5676" t="s">
        <v>14236</v>
      </c>
    </row>
    <row r="5677" spans="1:2">
      <c r="A5677" t="s">
        <v>7029</v>
      </c>
      <c r="B5677" t="s">
        <v>7031</v>
      </c>
    </row>
    <row r="5678" spans="1:2">
      <c r="A5678" t="s">
        <v>11201</v>
      </c>
      <c r="B5678" t="s">
        <v>11203</v>
      </c>
    </row>
    <row r="5679" spans="1:2">
      <c r="A5679" t="s">
        <v>7477</v>
      </c>
      <c r="B5679" t="s">
        <v>7478</v>
      </c>
    </row>
    <row r="5680" spans="1:2">
      <c r="A5680" t="s">
        <v>3342</v>
      </c>
      <c r="B5680" t="s">
        <v>3343</v>
      </c>
    </row>
    <row r="5681" spans="1:2">
      <c r="A5681" t="s">
        <v>10810</v>
      </c>
      <c r="B5681" t="s">
        <v>10811</v>
      </c>
    </row>
    <row r="5682" spans="1:2">
      <c r="A5682" t="s">
        <v>11210</v>
      </c>
      <c r="B5682" t="s">
        <v>11211</v>
      </c>
    </row>
    <row r="5683" spans="1:2">
      <c r="A5683" t="s">
        <v>9019</v>
      </c>
      <c r="B5683" t="s">
        <v>9020</v>
      </c>
    </row>
    <row r="5684" spans="1:2">
      <c r="A5684" t="s">
        <v>6024</v>
      </c>
      <c r="B5684" t="s">
        <v>6025</v>
      </c>
    </row>
    <row r="5685" spans="1:2">
      <c r="A5685" t="s">
        <v>13072</v>
      </c>
      <c r="B5685" t="s">
        <v>14274</v>
      </c>
    </row>
    <row r="5686" spans="1:2">
      <c r="A5686" t="s">
        <v>11996</v>
      </c>
      <c r="B5686" t="s">
        <v>11997</v>
      </c>
    </row>
    <row r="5687" spans="1:2">
      <c r="A5687" t="s">
        <v>6673</v>
      </c>
      <c r="B5687" t="s">
        <v>6674</v>
      </c>
    </row>
    <row r="5688" spans="1:2">
      <c r="A5688" t="s">
        <v>6448</v>
      </c>
      <c r="B5688" t="s">
        <v>6449</v>
      </c>
    </row>
    <row r="5689" spans="1:2">
      <c r="A5689" t="s">
        <v>11994</v>
      </c>
      <c r="B5689" t="s">
        <v>11995</v>
      </c>
    </row>
    <row r="5690" spans="1:2">
      <c r="A5690" t="s">
        <v>9634</v>
      </c>
      <c r="B5690" t="s">
        <v>9635</v>
      </c>
    </row>
    <row r="5691" spans="1:2">
      <c r="A5691" t="s">
        <v>6461</v>
      </c>
      <c r="B5691" t="s">
        <v>6462</v>
      </c>
    </row>
    <row r="5692" spans="1:2">
      <c r="A5692" t="s">
        <v>9646</v>
      </c>
      <c r="B5692" t="s">
        <v>9647</v>
      </c>
    </row>
    <row r="5693" spans="1:2">
      <c r="A5693" t="s">
        <v>6669</v>
      </c>
      <c r="B5693" t="s">
        <v>6670</v>
      </c>
    </row>
    <row r="5694" spans="1:2">
      <c r="A5694" t="s">
        <v>6442</v>
      </c>
      <c r="B5694" t="s">
        <v>6443</v>
      </c>
    </row>
    <row r="5695" spans="1:2">
      <c r="A5695" t="s">
        <v>11424</v>
      </c>
      <c r="B5695" t="s">
        <v>11425</v>
      </c>
    </row>
    <row r="5696" spans="1:2">
      <c r="A5696" t="s">
        <v>4563</v>
      </c>
      <c r="B5696" t="s">
        <v>4564</v>
      </c>
    </row>
    <row r="5697" spans="1:2">
      <c r="A5697" t="s">
        <v>3354</v>
      </c>
      <c r="B5697" t="s">
        <v>3355</v>
      </c>
    </row>
    <row r="5698" spans="1:2">
      <c r="A5698" t="s">
        <v>3354</v>
      </c>
      <c r="B5698" t="s">
        <v>3355</v>
      </c>
    </row>
    <row r="5699" spans="1:2">
      <c r="A5699" t="s">
        <v>12532</v>
      </c>
      <c r="B5699" t="s">
        <v>12533</v>
      </c>
    </row>
    <row r="5700" spans="1:2">
      <c r="A5700" t="s">
        <v>14088</v>
      </c>
      <c r="B5700" t="s">
        <v>4946</v>
      </c>
    </row>
    <row r="5701" spans="1:2">
      <c r="A5701" t="s">
        <v>4957</v>
      </c>
      <c r="B5701" t="s">
        <v>4958</v>
      </c>
    </row>
    <row r="5702" spans="1:2">
      <c r="A5702" t="s">
        <v>4993</v>
      </c>
      <c r="B5702" t="s">
        <v>4994</v>
      </c>
    </row>
    <row r="5703" spans="1:2">
      <c r="A5703" t="s">
        <v>12035</v>
      </c>
      <c r="B5703" t="s">
        <v>12036</v>
      </c>
    </row>
    <row r="5704" spans="1:2">
      <c r="A5704" t="s">
        <v>13115</v>
      </c>
      <c r="B5704" t="s">
        <v>1869</v>
      </c>
    </row>
    <row r="5705" spans="1:2">
      <c r="A5705" t="s">
        <v>8403</v>
      </c>
      <c r="B5705" t="s">
        <v>8404</v>
      </c>
    </row>
    <row r="5706" spans="1:2">
      <c r="A5706" t="s">
        <v>8438</v>
      </c>
      <c r="B5706" t="s">
        <v>8439</v>
      </c>
    </row>
    <row r="5707" spans="1:2">
      <c r="A5707" t="s">
        <v>12183</v>
      </c>
      <c r="B5707" t="s">
        <v>12184</v>
      </c>
    </row>
    <row r="5708" spans="1:2">
      <c r="A5708" t="s">
        <v>9620</v>
      </c>
      <c r="B5708" t="s">
        <v>9621</v>
      </c>
    </row>
    <row r="5709" spans="1:2">
      <c r="A5709" t="s">
        <v>9984</v>
      </c>
      <c r="B5709" t="s">
        <v>9985</v>
      </c>
    </row>
    <row r="5710" spans="1:2">
      <c r="A5710" t="s">
        <v>9105</v>
      </c>
      <c r="B5710" t="s">
        <v>9106</v>
      </c>
    </row>
    <row r="5711" spans="1:2">
      <c r="A5711" t="s">
        <v>9105</v>
      </c>
      <c r="B5711" t="s">
        <v>9106</v>
      </c>
    </row>
    <row r="5712" spans="1:2">
      <c r="A5712" t="s">
        <v>7056</v>
      </c>
      <c r="B5712" t="s">
        <v>7057</v>
      </c>
    </row>
    <row r="5713" spans="1:2">
      <c r="A5713" t="s">
        <v>12276</v>
      </c>
      <c r="B5713" t="s">
        <v>12277</v>
      </c>
    </row>
    <row r="5714" spans="1:2">
      <c r="A5714" t="s">
        <v>7117</v>
      </c>
      <c r="B5714" t="s">
        <v>7118</v>
      </c>
    </row>
    <row r="5715" spans="1:2">
      <c r="A5715" t="s">
        <v>8187</v>
      </c>
      <c r="B5715" t="s">
        <v>8188</v>
      </c>
    </row>
    <row r="5716" spans="1:2">
      <c r="A5716" t="s">
        <v>8239</v>
      </c>
      <c r="B5716" t="s">
        <v>8241</v>
      </c>
    </row>
    <row r="5717" spans="1:2">
      <c r="A5717" t="s">
        <v>5638</v>
      </c>
      <c r="B5717" t="s">
        <v>5640</v>
      </c>
    </row>
    <row r="5718" spans="1:2">
      <c r="A5718" t="s">
        <v>8161</v>
      </c>
      <c r="B5718" t="s">
        <v>8162</v>
      </c>
    </row>
    <row r="5719" spans="1:2">
      <c r="A5719" t="s">
        <v>8161</v>
      </c>
      <c r="B5719" t="s">
        <v>8163</v>
      </c>
    </row>
    <row r="5720" spans="1:2">
      <c r="A5720" t="s">
        <v>8161</v>
      </c>
      <c r="B5720" t="s">
        <v>8164</v>
      </c>
    </row>
    <row r="5721" spans="1:2">
      <c r="A5721" t="s">
        <v>13377</v>
      </c>
      <c r="B5721" t="s">
        <v>13378</v>
      </c>
    </row>
    <row r="5722" spans="1:2">
      <c r="A5722" t="s">
        <v>9336</v>
      </c>
      <c r="B5722" t="s">
        <v>9337</v>
      </c>
    </row>
    <row r="5723" spans="1:2">
      <c r="A5723" t="s">
        <v>13399</v>
      </c>
      <c r="B5723" t="s">
        <v>13400</v>
      </c>
    </row>
    <row r="5724" spans="1:2">
      <c r="A5724" t="s">
        <v>13399</v>
      </c>
      <c r="B5724" t="s">
        <v>13400</v>
      </c>
    </row>
    <row r="5725" spans="1:2">
      <c r="A5725" t="s">
        <v>9600</v>
      </c>
      <c r="B5725" t="s">
        <v>9601</v>
      </c>
    </row>
    <row r="5726" spans="1:2">
      <c r="A5726" t="s">
        <v>9566</v>
      </c>
      <c r="B5726" t="s">
        <v>9567</v>
      </c>
    </row>
    <row r="5727" spans="1:2">
      <c r="A5727" t="s">
        <v>8108</v>
      </c>
      <c r="B5727" t="s">
        <v>8109</v>
      </c>
    </row>
    <row r="5728" spans="1:2">
      <c r="A5728" t="s">
        <v>8523</v>
      </c>
      <c r="B5728" t="s">
        <v>8524</v>
      </c>
    </row>
    <row r="5729" spans="1:2">
      <c r="A5729" t="s">
        <v>13393</v>
      </c>
      <c r="B5729" t="s">
        <v>13394</v>
      </c>
    </row>
    <row r="5730" spans="1:2">
      <c r="A5730" t="s">
        <v>13393</v>
      </c>
      <c r="B5730" t="s">
        <v>13394</v>
      </c>
    </row>
    <row r="5731" spans="1:2">
      <c r="A5731" t="s">
        <v>12621</v>
      </c>
      <c r="B5731" t="s">
        <v>12622</v>
      </c>
    </row>
    <row r="5732" spans="1:2">
      <c r="A5732" t="s">
        <v>4500</v>
      </c>
      <c r="B5732" t="s">
        <v>4501</v>
      </c>
    </row>
    <row r="5733" spans="1:2">
      <c r="A5733" t="s">
        <v>4500</v>
      </c>
      <c r="B5733" t="s">
        <v>4501</v>
      </c>
    </row>
    <row r="5734" spans="1:2">
      <c r="A5734" t="s">
        <v>7328</v>
      </c>
      <c r="B5734" t="s">
        <v>7330</v>
      </c>
    </row>
    <row r="5735" spans="1:2">
      <c r="A5735" t="s">
        <v>4586</v>
      </c>
      <c r="B5735" t="s">
        <v>4587</v>
      </c>
    </row>
    <row r="5736" spans="1:2">
      <c r="A5736" t="s">
        <v>9139</v>
      </c>
      <c r="B5736" t="s">
        <v>9140</v>
      </c>
    </row>
    <row r="5737" spans="1:2">
      <c r="A5737" t="s">
        <v>10830</v>
      </c>
      <c r="B5737" t="s">
        <v>10831</v>
      </c>
    </row>
    <row r="5738" spans="1:2">
      <c r="A5738" t="s">
        <v>5758</v>
      </c>
      <c r="B5738" t="s">
        <v>5759</v>
      </c>
    </row>
    <row r="5739" spans="1:2">
      <c r="A5739" t="s">
        <v>5201</v>
      </c>
      <c r="B5739" t="s">
        <v>5202</v>
      </c>
    </row>
    <row r="5740" spans="1:2">
      <c r="A5740" t="s">
        <v>5749</v>
      </c>
      <c r="B5740" t="s">
        <v>5750</v>
      </c>
    </row>
    <row r="5741" spans="1:2">
      <c r="A5741" t="s">
        <v>6046</v>
      </c>
      <c r="B5741" t="s">
        <v>6047</v>
      </c>
    </row>
    <row r="5742" spans="1:2">
      <c r="A5742" t="s">
        <v>5490</v>
      </c>
      <c r="B5742" t="s">
        <v>5492</v>
      </c>
    </row>
    <row r="5743" spans="1:2">
      <c r="A5743" t="s">
        <v>5490</v>
      </c>
      <c r="B5743" t="s">
        <v>5491</v>
      </c>
    </row>
    <row r="5744" spans="1:2">
      <c r="A5744" t="s">
        <v>5487</v>
      </c>
      <c r="B5744" t="s">
        <v>5489</v>
      </c>
    </row>
    <row r="5745" spans="1:2">
      <c r="A5745" t="s">
        <v>5487</v>
      </c>
      <c r="B5745" t="s">
        <v>5488</v>
      </c>
    </row>
    <row r="5746" spans="1:2">
      <c r="A5746" t="s">
        <v>5385</v>
      </c>
      <c r="B5746" t="s">
        <v>5386</v>
      </c>
    </row>
    <row r="5747" spans="1:2">
      <c r="A5747" t="s">
        <v>8705</v>
      </c>
      <c r="B5747" t="s">
        <v>8706</v>
      </c>
    </row>
    <row r="5748" spans="1:2">
      <c r="A5748" t="s">
        <v>5543</v>
      </c>
      <c r="B5748" t="s">
        <v>5544</v>
      </c>
    </row>
    <row r="5749" spans="1:2">
      <c r="A5749" t="s">
        <v>6687</v>
      </c>
      <c r="B5749" t="s">
        <v>6688</v>
      </c>
    </row>
    <row r="5750" spans="1:2">
      <c r="A5750" t="s">
        <v>7328</v>
      </c>
      <c r="B5750" t="s">
        <v>7329</v>
      </c>
    </row>
    <row r="5751" spans="1:2">
      <c r="A5751" t="s">
        <v>4733</v>
      </c>
      <c r="B5751" t="s">
        <v>4734</v>
      </c>
    </row>
    <row r="5752" spans="1:2">
      <c r="A5752" t="s">
        <v>4610</v>
      </c>
      <c r="B5752" t="s">
        <v>4611</v>
      </c>
    </row>
    <row r="5753" spans="1:2">
      <c r="A5753" t="s">
        <v>9531</v>
      </c>
      <c r="B5753" t="s">
        <v>9532</v>
      </c>
    </row>
    <row r="5754" spans="1:2">
      <c r="A5754" t="s">
        <v>9531</v>
      </c>
      <c r="B5754" t="s">
        <v>9532</v>
      </c>
    </row>
    <row r="5755" spans="1:2">
      <c r="A5755" t="s">
        <v>8935</v>
      </c>
      <c r="B5755" t="s">
        <v>8936</v>
      </c>
    </row>
    <row r="5756" spans="1:2">
      <c r="A5756" t="s">
        <v>8491</v>
      </c>
      <c r="B5756" t="s">
        <v>8492</v>
      </c>
    </row>
    <row r="5757" spans="1:2">
      <c r="A5757" t="s">
        <v>4639</v>
      </c>
      <c r="B5757" t="s">
        <v>4640</v>
      </c>
    </row>
    <row r="5758" spans="1:2">
      <c r="A5758" t="s">
        <v>5151</v>
      </c>
      <c r="B5758" t="s">
        <v>5152</v>
      </c>
    </row>
    <row r="5759" spans="1:2">
      <c r="A5759" t="s">
        <v>12518</v>
      </c>
      <c r="B5759" t="s">
        <v>12519</v>
      </c>
    </row>
    <row r="5760" spans="1:2">
      <c r="A5760" t="s">
        <v>5852</v>
      </c>
      <c r="B5760" t="s">
        <v>5853</v>
      </c>
    </row>
    <row r="5761" spans="1:2">
      <c r="A5761" t="s">
        <v>8623</v>
      </c>
      <c r="B5761" t="s">
        <v>8624</v>
      </c>
    </row>
    <row r="5762" spans="1:2">
      <c r="A5762" t="s">
        <v>6744</v>
      </c>
      <c r="B5762" t="s">
        <v>6745</v>
      </c>
    </row>
    <row r="5763" spans="1:2">
      <c r="A5763" t="s">
        <v>8405</v>
      </c>
      <c r="B5763" t="s">
        <v>8406</v>
      </c>
    </row>
    <row r="5764" spans="1:2">
      <c r="A5764" t="s">
        <v>7348</v>
      </c>
      <c r="B5764" t="s">
        <v>7349</v>
      </c>
    </row>
    <row r="5765" spans="1:2">
      <c r="A5765" t="s">
        <v>13218</v>
      </c>
      <c r="B5765" t="s">
        <v>13219</v>
      </c>
    </row>
    <row r="5766" spans="1:2">
      <c r="A5766" t="s">
        <v>8551</v>
      </c>
      <c r="B5766" t="s">
        <v>8552</v>
      </c>
    </row>
    <row r="5767" spans="1:2">
      <c r="A5767" t="s">
        <v>11414</v>
      </c>
      <c r="B5767" t="s">
        <v>11415</v>
      </c>
    </row>
    <row r="5768" spans="1:2">
      <c r="A5768" t="s">
        <v>4057</v>
      </c>
      <c r="B5768" t="s">
        <v>4058</v>
      </c>
    </row>
    <row r="5769" spans="1:2">
      <c r="A5769" t="s">
        <v>5665</v>
      </c>
      <c r="B5769" t="s">
        <v>5666</v>
      </c>
    </row>
    <row r="5770" spans="1:2">
      <c r="A5770" t="s">
        <v>6831</v>
      </c>
      <c r="B5770" t="s">
        <v>6832</v>
      </c>
    </row>
    <row r="5771" spans="1:2">
      <c r="A5771" t="s">
        <v>9141</v>
      </c>
      <c r="B5771" t="s">
        <v>9142</v>
      </c>
    </row>
    <row r="5772" spans="1:2">
      <c r="A5772" t="s">
        <v>10864</v>
      </c>
      <c r="B5772" t="s">
        <v>10865</v>
      </c>
    </row>
    <row r="5773" spans="1:2">
      <c r="A5773" t="s">
        <v>11422</v>
      </c>
      <c r="B5773" t="s">
        <v>11423</v>
      </c>
    </row>
    <row r="5774" spans="1:2">
      <c r="A5774" t="s">
        <v>11406</v>
      </c>
      <c r="B5774" t="s">
        <v>11407</v>
      </c>
    </row>
    <row r="5775" spans="1:2">
      <c r="A5775" t="s">
        <v>11402</v>
      </c>
      <c r="B5775" t="s">
        <v>11403</v>
      </c>
    </row>
    <row r="5776" spans="1:2">
      <c r="A5776" t="s">
        <v>11396</v>
      </c>
      <c r="B5776" t="s">
        <v>11397</v>
      </c>
    </row>
    <row r="5777" spans="1:2">
      <c r="A5777" t="s">
        <v>8187</v>
      </c>
      <c r="B5777" t="s">
        <v>8189</v>
      </c>
    </row>
    <row r="5778" spans="1:2">
      <c r="A5778" t="s">
        <v>8239</v>
      </c>
      <c r="B5778" t="s">
        <v>8240</v>
      </c>
    </row>
    <row r="5779" spans="1:2">
      <c r="A5779" t="s">
        <v>8227</v>
      </c>
      <c r="B5779" t="s">
        <v>8229</v>
      </c>
    </row>
    <row r="5780" spans="1:2">
      <c r="A5780" t="s">
        <v>5856</v>
      </c>
      <c r="B5780" t="s">
        <v>5857</v>
      </c>
    </row>
    <row r="5781" spans="1:2">
      <c r="A5781" t="s">
        <v>4551</v>
      </c>
      <c r="B5781" t="s">
        <v>4552</v>
      </c>
    </row>
    <row r="5782" spans="1:2">
      <c r="A5782" t="s">
        <v>4771</v>
      </c>
      <c r="B5782" t="s">
        <v>4772</v>
      </c>
    </row>
    <row r="5783" spans="1:2">
      <c r="A5783" t="s">
        <v>12410</v>
      </c>
      <c r="B5783" t="s">
        <v>12411</v>
      </c>
    </row>
    <row r="5784" spans="1:2">
      <c r="A5784" t="s">
        <v>12410</v>
      </c>
      <c r="B5784" t="s">
        <v>12411</v>
      </c>
    </row>
    <row r="5785" spans="1:2">
      <c r="A5785" t="s">
        <v>8122</v>
      </c>
      <c r="B5785" t="s">
        <v>8125</v>
      </c>
    </row>
    <row r="5786" spans="1:2">
      <c r="A5786" t="s">
        <v>8122</v>
      </c>
      <c r="B5786" t="s">
        <v>8123</v>
      </c>
    </row>
    <row r="5787" spans="1:2">
      <c r="A5787" t="s">
        <v>8122</v>
      </c>
      <c r="B5787" t="s">
        <v>8124</v>
      </c>
    </row>
    <row r="5788" spans="1:2">
      <c r="A5788" t="s">
        <v>8227</v>
      </c>
      <c r="B5788" t="s">
        <v>8228</v>
      </c>
    </row>
    <row r="5789" spans="1:2">
      <c r="A5789" t="s">
        <v>3474</v>
      </c>
      <c r="B5789" t="s">
        <v>3475</v>
      </c>
    </row>
    <row r="5790" spans="1:2">
      <c r="A5790" t="s">
        <v>8525</v>
      </c>
      <c r="B5790" t="s">
        <v>8526</v>
      </c>
    </row>
    <row r="5791" spans="1:2">
      <c r="A5791" t="s">
        <v>8707</v>
      </c>
      <c r="B5791" t="s">
        <v>8708</v>
      </c>
    </row>
    <row r="5792" spans="1:2">
      <c r="A5792" t="s">
        <v>8473</v>
      </c>
      <c r="B5792" t="s">
        <v>8474</v>
      </c>
    </row>
    <row r="5793" spans="1:2">
      <c r="A5793" t="s">
        <v>11847</v>
      </c>
      <c r="B5793" t="s">
        <v>11848</v>
      </c>
    </row>
    <row r="5794" spans="1:2">
      <c r="A5794" t="s">
        <v>9247</v>
      </c>
      <c r="B5794" t="s">
        <v>9248</v>
      </c>
    </row>
    <row r="5795" spans="1:2">
      <c r="A5795" t="s">
        <v>11647</v>
      </c>
      <c r="B5795" t="s">
        <v>11648</v>
      </c>
    </row>
    <row r="5796" spans="1:2">
      <c r="A5796" t="s">
        <v>11633</v>
      </c>
      <c r="B5796" t="s">
        <v>11634</v>
      </c>
    </row>
    <row r="5797" spans="1:2">
      <c r="A5797" t="s">
        <v>4071</v>
      </c>
      <c r="B5797" t="s">
        <v>4072</v>
      </c>
    </row>
    <row r="5798" spans="1:2">
      <c r="A5798" t="s">
        <v>5846</v>
      </c>
      <c r="B5798" t="s">
        <v>5847</v>
      </c>
    </row>
    <row r="5799" spans="1:2">
      <c r="A5799" t="s">
        <v>7233</v>
      </c>
      <c r="B5799" t="s">
        <v>7234</v>
      </c>
    </row>
    <row r="5800" spans="1:2">
      <c r="A5800" t="s">
        <v>7244</v>
      </c>
      <c r="B5800" t="s">
        <v>7245</v>
      </c>
    </row>
    <row r="5801" spans="1:2">
      <c r="A5801" t="s">
        <v>8581</v>
      </c>
      <c r="B5801" t="s">
        <v>8582</v>
      </c>
    </row>
    <row r="5802" spans="1:2">
      <c r="A5802" t="s">
        <v>8691</v>
      </c>
      <c r="B5802" t="s">
        <v>8692</v>
      </c>
    </row>
    <row r="5803" spans="1:2">
      <c r="A5803" t="s">
        <v>9727</v>
      </c>
      <c r="B5803" t="s">
        <v>14256</v>
      </c>
    </row>
    <row r="5804" spans="1:2">
      <c r="A5804" t="s">
        <v>10204</v>
      </c>
      <c r="B5804" t="s">
        <v>10205</v>
      </c>
    </row>
    <row r="5805" spans="1:2">
      <c r="A5805" t="s">
        <v>7445</v>
      </c>
      <c r="B5805" t="s">
        <v>7446</v>
      </c>
    </row>
    <row r="5806" spans="1:2">
      <c r="A5806" t="s">
        <v>7439</v>
      </c>
      <c r="B5806" t="s">
        <v>7440</v>
      </c>
    </row>
    <row r="5807" spans="1:2">
      <c r="A5807" t="s">
        <v>13087</v>
      </c>
      <c r="B5807" t="s">
        <v>13088</v>
      </c>
    </row>
    <row r="5808" spans="1:2">
      <c r="A5808" t="s">
        <v>7243</v>
      </c>
      <c r="B5808" t="s">
        <v>3260</v>
      </c>
    </row>
    <row r="5809" spans="1:2">
      <c r="A5809" t="s">
        <v>11857</v>
      </c>
      <c r="B5809" t="s">
        <v>11858</v>
      </c>
    </row>
    <row r="5810" spans="1:2">
      <c r="A5810" t="s">
        <v>10018</v>
      </c>
      <c r="B5810" t="s">
        <v>10019</v>
      </c>
    </row>
    <row r="5811" spans="1:2">
      <c r="A5811" t="s">
        <v>10018</v>
      </c>
      <c r="B5811" t="s">
        <v>10019</v>
      </c>
    </row>
    <row r="5812" spans="1:2">
      <c r="A5812" t="s">
        <v>7221</v>
      </c>
      <c r="B5812" t="s">
        <v>7222</v>
      </c>
    </row>
    <row r="5813" spans="1:2">
      <c r="A5813" t="s">
        <v>10011</v>
      </c>
      <c r="B5813" t="s">
        <v>10012</v>
      </c>
    </row>
    <row r="5814" spans="1:2">
      <c r="A5814" t="s">
        <v>10011</v>
      </c>
      <c r="B5814" t="s">
        <v>10012</v>
      </c>
    </row>
    <row r="5815" spans="1:2">
      <c r="A5815" t="s">
        <v>7223</v>
      </c>
      <c r="B5815" t="s">
        <v>7224</v>
      </c>
    </row>
    <row r="5816" spans="1:2">
      <c r="A5816" t="s">
        <v>6811</v>
      </c>
      <c r="B5816" t="s">
        <v>6812</v>
      </c>
    </row>
    <row r="5817" spans="1:2">
      <c r="A5817" t="s">
        <v>6865</v>
      </c>
      <c r="B5817" t="s">
        <v>6812</v>
      </c>
    </row>
    <row r="5818" spans="1:2">
      <c r="A5818" t="s">
        <v>9235</v>
      </c>
      <c r="B5818" t="s">
        <v>9236</v>
      </c>
    </row>
    <row r="5819" spans="1:2">
      <c r="A5819" t="s">
        <v>13489</v>
      </c>
      <c r="B5819" t="s">
        <v>13491</v>
      </c>
    </row>
    <row r="5820" spans="1:2">
      <c r="A5820" t="s">
        <v>10717</v>
      </c>
      <c r="B5820" t="s">
        <v>10718</v>
      </c>
    </row>
    <row r="5821" spans="1:2">
      <c r="A5821" t="s">
        <v>8473</v>
      </c>
      <c r="B5821" t="s">
        <v>8475</v>
      </c>
    </row>
    <row r="5822" spans="1:2">
      <c r="A5822" t="s">
        <v>8473</v>
      </c>
      <c r="B5822" t="s">
        <v>8475</v>
      </c>
    </row>
    <row r="5823" spans="1:2">
      <c r="A5823" t="s">
        <v>8036</v>
      </c>
      <c r="B5823" t="s">
        <v>14250</v>
      </c>
    </row>
    <row r="5824" spans="1:2">
      <c r="A5824" t="s">
        <v>8045</v>
      </c>
      <c r="B5824" t="s">
        <v>14250</v>
      </c>
    </row>
    <row r="5825" spans="1:2">
      <c r="A5825" t="s">
        <v>7429</v>
      </c>
      <c r="B5825" t="s">
        <v>7430</v>
      </c>
    </row>
    <row r="5826" spans="1:2">
      <c r="A5826" t="s">
        <v>7246</v>
      </c>
      <c r="B5826" t="s">
        <v>7247</v>
      </c>
    </row>
    <row r="5827" spans="1:2">
      <c r="A5827" t="s">
        <v>4757</v>
      </c>
      <c r="B5827" t="s">
        <v>4758</v>
      </c>
    </row>
    <row r="5828" spans="1:2">
      <c r="A5828" t="s">
        <v>4375</v>
      </c>
      <c r="B5828" t="s">
        <v>4376</v>
      </c>
    </row>
    <row r="5829" spans="1:2">
      <c r="A5829" t="s">
        <v>3580</v>
      </c>
      <c r="B5829" t="s">
        <v>3581</v>
      </c>
    </row>
    <row r="5830" spans="1:2">
      <c r="A5830" t="s">
        <v>11519</v>
      </c>
      <c r="B5830" t="s">
        <v>11520</v>
      </c>
    </row>
    <row r="5831" spans="1:2">
      <c r="A5831" t="s">
        <v>4061</v>
      </c>
      <c r="B5831" t="s">
        <v>4062</v>
      </c>
    </row>
    <row r="5832" spans="1:2">
      <c r="A5832" t="s">
        <v>5934</v>
      </c>
      <c r="B5832" t="s">
        <v>5935</v>
      </c>
    </row>
    <row r="5833" spans="1:2">
      <c r="A5833" t="s">
        <v>8487</v>
      </c>
      <c r="B5833" t="s">
        <v>8488</v>
      </c>
    </row>
    <row r="5834" spans="1:2">
      <c r="A5834" t="s">
        <v>8088</v>
      </c>
      <c r="B5834" t="s">
        <v>8089</v>
      </c>
    </row>
    <row r="5835" spans="1:2">
      <c r="A5835" t="s">
        <v>7732</v>
      </c>
      <c r="B5835" t="s">
        <v>7733</v>
      </c>
    </row>
    <row r="5836" spans="1:2">
      <c r="A5836" t="s">
        <v>12328</v>
      </c>
      <c r="B5836" t="s">
        <v>12330</v>
      </c>
    </row>
    <row r="5837" spans="1:2">
      <c r="A5837" t="s">
        <v>10727</v>
      </c>
      <c r="B5837" t="s">
        <v>10728</v>
      </c>
    </row>
    <row r="5838" spans="1:2">
      <c r="A5838" t="s">
        <v>8709</v>
      </c>
      <c r="B5838" t="s">
        <v>8710</v>
      </c>
    </row>
    <row r="5839" spans="1:2">
      <c r="A5839" t="s">
        <v>8693</v>
      </c>
      <c r="B5839" t="s">
        <v>8694</v>
      </c>
    </row>
    <row r="5840" spans="1:2">
      <c r="A5840" t="s">
        <v>5368</v>
      </c>
      <c r="B5840" t="s">
        <v>5369</v>
      </c>
    </row>
    <row r="5841" spans="1:2">
      <c r="A5841" t="s">
        <v>8407</v>
      </c>
      <c r="B5841" t="s">
        <v>8408</v>
      </c>
    </row>
    <row r="5842" spans="1:2">
      <c r="A5842" t="s">
        <v>4794</v>
      </c>
      <c r="B5842" t="s">
        <v>4795</v>
      </c>
    </row>
    <row r="5843" spans="1:2">
      <c r="A5843" t="s">
        <v>11210</v>
      </c>
      <c r="B5843" t="s">
        <v>11212</v>
      </c>
    </row>
    <row r="5844" spans="1:2">
      <c r="A5844" t="s">
        <v>12125</v>
      </c>
      <c r="B5844" t="s">
        <v>12127</v>
      </c>
    </row>
    <row r="5845" spans="1:2">
      <c r="A5845" t="s">
        <v>8436</v>
      </c>
      <c r="B5845" t="s">
        <v>8437</v>
      </c>
    </row>
    <row r="5846" spans="1:2">
      <c r="A5846" t="s">
        <v>8323</v>
      </c>
      <c r="B5846" t="s">
        <v>8324</v>
      </c>
    </row>
    <row r="5847" spans="1:2">
      <c r="A5847" t="s">
        <v>8409</v>
      </c>
      <c r="B5847" t="s">
        <v>3278</v>
      </c>
    </row>
    <row r="5848" spans="1:2">
      <c r="A5848" t="s">
        <v>13338</v>
      </c>
      <c r="B5848" t="s">
        <v>13339</v>
      </c>
    </row>
    <row r="5849" spans="1:2">
      <c r="A5849" t="s">
        <v>13304</v>
      </c>
      <c r="B5849" t="s">
        <v>13305</v>
      </c>
    </row>
    <row r="5850" spans="1:2">
      <c r="A5850" t="s">
        <v>9195</v>
      </c>
      <c r="B5850" t="s">
        <v>9196</v>
      </c>
    </row>
    <row r="5851" spans="1:2">
      <c r="A5851" t="s">
        <v>12731</v>
      </c>
      <c r="B5851" t="s">
        <v>12732</v>
      </c>
    </row>
    <row r="5852" spans="1:2">
      <c r="A5852" t="s">
        <v>11583</v>
      </c>
      <c r="B5852" t="s">
        <v>11584</v>
      </c>
    </row>
    <row r="5853" spans="1:2">
      <c r="A5853" t="s">
        <v>12328</v>
      </c>
      <c r="B5853" t="s">
        <v>12329</v>
      </c>
    </row>
    <row r="5854" spans="1:2">
      <c r="A5854" t="s">
        <v>13064</v>
      </c>
      <c r="B5854" t="s">
        <v>14277</v>
      </c>
    </row>
    <row r="5855" spans="1:2">
      <c r="A5855" t="s">
        <v>13099</v>
      </c>
      <c r="B5855" t="s">
        <v>13100</v>
      </c>
    </row>
    <row r="5856" spans="1:2">
      <c r="A5856" t="s">
        <v>6726</v>
      </c>
      <c r="B5856" t="s">
        <v>6727</v>
      </c>
    </row>
    <row r="5857" spans="1:2">
      <c r="A5857" t="s">
        <v>8428</v>
      </c>
      <c r="B5857" t="s">
        <v>8429</v>
      </c>
    </row>
    <row r="5858" spans="1:2">
      <c r="A5858" t="s">
        <v>10737</v>
      </c>
      <c r="B5858" t="s">
        <v>10738</v>
      </c>
    </row>
    <row r="5859" spans="1:2">
      <c r="A5859" t="s">
        <v>11469</v>
      </c>
      <c r="B5859" t="s">
        <v>11470</v>
      </c>
    </row>
    <row r="5860" spans="1:2">
      <c r="A5860" t="s">
        <v>4375</v>
      </c>
      <c r="B5860" t="s">
        <v>4377</v>
      </c>
    </row>
    <row r="5861" spans="1:2">
      <c r="A5861" t="s">
        <v>4375</v>
      </c>
      <c r="B5861" t="s">
        <v>4379</v>
      </c>
    </row>
    <row r="5862" spans="1:2">
      <c r="A5862" t="s">
        <v>7386</v>
      </c>
      <c r="B5862" t="s">
        <v>7387</v>
      </c>
    </row>
    <row r="5863" spans="1:2">
      <c r="A5863" t="s">
        <v>4375</v>
      </c>
      <c r="B5863" t="s">
        <v>4378</v>
      </c>
    </row>
    <row r="5864" spans="1:2">
      <c r="A5864" t="s">
        <v>3912</v>
      </c>
      <c r="B5864" t="s">
        <v>3913</v>
      </c>
    </row>
    <row r="5865" spans="1:2">
      <c r="A5865" t="s">
        <v>3914</v>
      </c>
      <c r="B5865" t="s">
        <v>3915</v>
      </c>
    </row>
    <row r="5866" spans="1:2">
      <c r="A5866" t="s">
        <v>11204</v>
      </c>
      <c r="B5866" t="s">
        <v>11206</v>
      </c>
    </row>
    <row r="5867" spans="1:2">
      <c r="A5867" t="s">
        <v>11204</v>
      </c>
      <c r="B5867" t="s">
        <v>11205</v>
      </c>
    </row>
    <row r="5868" spans="1:2">
      <c r="A5868" t="s">
        <v>3446</v>
      </c>
      <c r="B5868" t="s">
        <v>3447</v>
      </c>
    </row>
    <row r="5869" spans="1:2">
      <c r="A5869" t="s">
        <v>11737</v>
      </c>
      <c r="B5869" t="s">
        <v>11738</v>
      </c>
    </row>
    <row r="5870" spans="1:2">
      <c r="A5870" t="s">
        <v>11739</v>
      </c>
      <c r="B5870" t="s">
        <v>11740</v>
      </c>
    </row>
    <row r="5871" spans="1:2">
      <c r="A5871" t="s">
        <v>10939</v>
      </c>
      <c r="B5871" t="s">
        <v>10940</v>
      </c>
    </row>
    <row r="5872" spans="1:2">
      <c r="A5872" t="s">
        <v>11161</v>
      </c>
      <c r="B5872" t="s">
        <v>11162</v>
      </c>
    </row>
    <row r="5873" spans="1:2">
      <c r="A5873" t="s">
        <v>11161</v>
      </c>
      <c r="B5873" t="s">
        <v>11163</v>
      </c>
    </row>
    <row r="5874" spans="1:2">
      <c r="A5874" t="s">
        <v>11006</v>
      </c>
      <c r="B5874" t="s">
        <v>11008</v>
      </c>
    </row>
    <row r="5875" spans="1:2">
      <c r="A5875" t="s">
        <v>11006</v>
      </c>
      <c r="B5875" t="s">
        <v>11007</v>
      </c>
    </row>
    <row r="5876" spans="1:2">
      <c r="A5876" t="s">
        <v>6440</v>
      </c>
      <c r="B5876" t="s">
        <v>6441</v>
      </c>
    </row>
    <row r="5877" spans="1:2">
      <c r="A5877" t="s">
        <v>12775</v>
      </c>
      <c r="B5877" t="s">
        <v>12776</v>
      </c>
    </row>
    <row r="5878" spans="1:2">
      <c r="A5878" t="s">
        <v>3563</v>
      </c>
      <c r="B5878" t="s">
        <v>3564</v>
      </c>
    </row>
    <row r="5879" spans="1:2">
      <c r="A5879" t="s">
        <v>6598</v>
      </c>
      <c r="B5879" t="s">
        <v>6599</v>
      </c>
    </row>
    <row r="5880" spans="1:2">
      <c r="A5880" t="s">
        <v>11207</v>
      </c>
      <c r="B5880" t="s">
        <v>11209</v>
      </c>
    </row>
    <row r="5881" spans="1:2">
      <c r="A5881" t="s">
        <v>11207</v>
      </c>
      <c r="B5881" t="s">
        <v>11208</v>
      </c>
    </row>
    <row r="5882" spans="1:2">
      <c r="A5882" t="s">
        <v>5387</v>
      </c>
      <c r="B5882" t="s">
        <v>5388</v>
      </c>
    </row>
    <row r="5883" spans="1:2">
      <c r="A5883" t="s">
        <v>5814</v>
      </c>
      <c r="B5883" t="s">
        <v>5815</v>
      </c>
    </row>
    <row r="5884" spans="1:2">
      <c r="A5884" t="s">
        <v>7969</v>
      </c>
      <c r="B5884" t="s">
        <v>7971</v>
      </c>
    </row>
    <row r="5885" spans="1:2">
      <c r="A5885" t="s">
        <v>7969</v>
      </c>
      <c r="B5885" t="s">
        <v>7970</v>
      </c>
    </row>
    <row r="5886" spans="1:2">
      <c r="A5886" t="s">
        <v>10832</v>
      </c>
      <c r="B5886" t="s">
        <v>10833</v>
      </c>
    </row>
    <row r="5887" spans="1:2">
      <c r="A5887" t="s">
        <v>11859</v>
      </c>
      <c r="B5887" t="s">
        <v>11860</v>
      </c>
    </row>
    <row r="5888" spans="1:2">
      <c r="A5888" t="s">
        <v>9161</v>
      </c>
      <c r="B5888" t="s">
        <v>9162</v>
      </c>
    </row>
    <row r="5889" spans="1:2">
      <c r="A5889" t="s">
        <v>4063</v>
      </c>
      <c r="B5889" t="s">
        <v>4064</v>
      </c>
    </row>
    <row r="5890" spans="1:2">
      <c r="A5890" t="s">
        <v>11741</v>
      </c>
      <c r="B5890" t="s">
        <v>11742</v>
      </c>
    </row>
    <row r="5891" spans="1:2">
      <c r="A5891" t="s">
        <v>13480</v>
      </c>
      <c r="B5891" t="s">
        <v>13488</v>
      </c>
    </row>
    <row r="5892" spans="1:2">
      <c r="A5892" t="s">
        <v>4942</v>
      </c>
      <c r="B5892" t="s">
        <v>4943</v>
      </c>
    </row>
    <row r="5893" spans="1:2">
      <c r="A5893" t="s">
        <v>6730</v>
      </c>
      <c r="B5893" t="s">
        <v>6731</v>
      </c>
    </row>
    <row r="5894" spans="1:2">
      <c r="A5894" t="s">
        <v>11787</v>
      </c>
      <c r="B5894" t="s">
        <v>11788</v>
      </c>
    </row>
    <row r="5895" spans="1:2">
      <c r="A5895" t="s">
        <v>14103</v>
      </c>
      <c r="B5895" t="s">
        <v>4930</v>
      </c>
    </row>
    <row r="5896" spans="1:2">
      <c r="A5896" t="s">
        <v>12128</v>
      </c>
      <c r="B5896" t="s">
        <v>12129</v>
      </c>
    </row>
    <row r="5897" spans="1:2">
      <c r="A5897" t="s">
        <v>8735</v>
      </c>
      <c r="B5897" t="s">
        <v>8736</v>
      </c>
    </row>
    <row r="5898" spans="1:2">
      <c r="A5898" t="s">
        <v>8749</v>
      </c>
      <c r="B5898" t="s">
        <v>8750</v>
      </c>
    </row>
    <row r="5899" spans="1:2">
      <c r="A5899" t="s">
        <v>12112</v>
      </c>
      <c r="B5899" t="s">
        <v>12113</v>
      </c>
    </row>
    <row r="5900" spans="1:2">
      <c r="A5900" t="s">
        <v>12112</v>
      </c>
      <c r="B5900" t="s">
        <v>12114</v>
      </c>
    </row>
    <row r="5901" spans="1:2">
      <c r="A5901" t="s">
        <v>10153</v>
      </c>
      <c r="B5901" t="s">
        <v>10154</v>
      </c>
    </row>
    <row r="5902" spans="1:2">
      <c r="A5902" t="s">
        <v>10132</v>
      </c>
      <c r="B5902" t="s">
        <v>10134</v>
      </c>
    </row>
    <row r="5903" spans="1:2">
      <c r="A5903" t="s">
        <v>7734</v>
      </c>
      <c r="B5903" t="s">
        <v>7735</v>
      </c>
    </row>
    <row r="5904" spans="1:2">
      <c r="A5904" t="s">
        <v>4508</v>
      </c>
      <c r="B5904" t="s">
        <v>4509</v>
      </c>
    </row>
    <row r="5905" spans="1:2">
      <c r="A5905" t="s">
        <v>7605</v>
      </c>
      <c r="B5905" t="s">
        <v>7606</v>
      </c>
    </row>
    <row r="5906" spans="1:2">
      <c r="A5906" t="s">
        <v>13014</v>
      </c>
      <c r="B5906" t="s">
        <v>3315</v>
      </c>
    </row>
    <row r="5907" spans="1:2">
      <c r="A5907" t="s">
        <v>6200</v>
      </c>
      <c r="B5907" t="s">
        <v>6201</v>
      </c>
    </row>
    <row r="5908" spans="1:2">
      <c r="A5908" t="s">
        <v>12816</v>
      </c>
      <c r="B5908" t="s">
        <v>12817</v>
      </c>
    </row>
    <row r="5909" spans="1:2">
      <c r="A5909" t="s">
        <v>6026</v>
      </c>
      <c r="B5909" t="s">
        <v>6027</v>
      </c>
    </row>
    <row r="5910" spans="1:2">
      <c r="A5910" t="s">
        <v>4586</v>
      </c>
      <c r="B5910" t="s">
        <v>4588</v>
      </c>
    </row>
    <row r="5911" spans="1:2">
      <c r="A5911" t="s">
        <v>5937</v>
      </c>
      <c r="B5911" t="s">
        <v>14219</v>
      </c>
    </row>
    <row r="5912" spans="1:2">
      <c r="A5912" t="s">
        <v>3898</v>
      </c>
      <c r="B5912" t="s">
        <v>3899</v>
      </c>
    </row>
    <row r="5913" spans="1:2">
      <c r="A5913" t="s">
        <v>6282</v>
      </c>
      <c r="B5913" t="s">
        <v>6283</v>
      </c>
    </row>
    <row r="5914" spans="1:2">
      <c r="A5914" t="s">
        <v>6196</v>
      </c>
      <c r="B5914" t="s">
        <v>6197</v>
      </c>
    </row>
    <row r="5915" spans="1:2">
      <c r="A5915" t="s">
        <v>4461</v>
      </c>
      <c r="B5915" t="s">
        <v>4463</v>
      </c>
    </row>
    <row r="5916" spans="1:2">
      <c r="A5916" t="s">
        <v>4505</v>
      </c>
      <c r="B5916" t="s">
        <v>4506</v>
      </c>
    </row>
    <row r="5917" spans="1:2">
      <c r="A5917" t="s">
        <v>6118</v>
      </c>
      <c r="B5917" t="s">
        <v>6119</v>
      </c>
    </row>
    <row r="5918" spans="1:2">
      <c r="A5918" t="s">
        <v>4309</v>
      </c>
      <c r="B5918" t="s">
        <v>4310</v>
      </c>
    </row>
    <row r="5919" spans="1:2">
      <c r="A5919" t="s">
        <v>11973</v>
      </c>
      <c r="B5919" t="s">
        <v>11974</v>
      </c>
    </row>
    <row r="5920" spans="1:2">
      <c r="A5920" t="s">
        <v>10219</v>
      </c>
      <c r="B5920" t="s">
        <v>10220</v>
      </c>
    </row>
    <row r="5921" spans="1:2">
      <c r="A5921" t="s">
        <v>10219</v>
      </c>
      <c r="B5921" t="s">
        <v>10222</v>
      </c>
    </row>
    <row r="5922" spans="1:2">
      <c r="A5922" t="s">
        <v>10212</v>
      </c>
      <c r="B5922" t="s">
        <v>10214</v>
      </c>
    </row>
    <row r="5923" spans="1:2">
      <c r="A5923" t="s">
        <v>10212</v>
      </c>
      <c r="B5923" t="s">
        <v>10214</v>
      </c>
    </row>
    <row r="5924" spans="1:2">
      <c r="A5924" t="s">
        <v>3386</v>
      </c>
      <c r="B5924" t="s">
        <v>3387</v>
      </c>
    </row>
    <row r="5925" spans="1:2">
      <c r="A5925" t="s">
        <v>3386</v>
      </c>
      <c r="B5925" t="s">
        <v>3387</v>
      </c>
    </row>
    <row r="5926" spans="1:2">
      <c r="A5926" t="s">
        <v>10637</v>
      </c>
      <c r="B5926" t="s">
        <v>10638</v>
      </c>
    </row>
    <row r="5927" spans="1:2">
      <c r="A5927" t="s">
        <v>12000</v>
      </c>
      <c r="B5927" t="s">
        <v>12001</v>
      </c>
    </row>
    <row r="5928" spans="1:2">
      <c r="A5928" t="s">
        <v>6120</v>
      </c>
      <c r="B5928" t="s">
        <v>6121</v>
      </c>
    </row>
    <row r="5929" spans="1:2">
      <c r="A5929" t="s">
        <v>6280</v>
      </c>
      <c r="B5929" t="s">
        <v>6281</v>
      </c>
    </row>
    <row r="5930" spans="1:2">
      <c r="A5930" t="s">
        <v>11375</v>
      </c>
      <c r="B5930" t="s">
        <v>11376</v>
      </c>
    </row>
    <row r="5931" spans="1:2">
      <c r="A5931" t="s">
        <v>13042</v>
      </c>
      <c r="B5931" t="s">
        <v>13043</v>
      </c>
    </row>
    <row r="5932" spans="1:2">
      <c r="A5932" t="s">
        <v>7127</v>
      </c>
      <c r="B5932" t="s">
        <v>7128</v>
      </c>
    </row>
    <row r="5933" spans="1:2">
      <c r="A5933" t="s">
        <v>6982</v>
      </c>
      <c r="B5933" t="s">
        <v>6984</v>
      </c>
    </row>
    <row r="5934" spans="1:2">
      <c r="A5934" t="s">
        <v>6556</v>
      </c>
      <c r="B5934" t="s">
        <v>6557</v>
      </c>
    </row>
    <row r="5935" spans="1:2">
      <c r="A5935" t="s">
        <v>6556</v>
      </c>
      <c r="B5935" t="s">
        <v>6557</v>
      </c>
    </row>
    <row r="5936" spans="1:2">
      <c r="A5936" t="s">
        <v>6556</v>
      </c>
      <c r="B5936" t="s">
        <v>6557</v>
      </c>
    </row>
    <row r="5937" spans="1:2">
      <c r="A5937" t="s">
        <v>10155</v>
      </c>
      <c r="B5937" t="s">
        <v>10156</v>
      </c>
    </row>
    <row r="5938" spans="1:2">
      <c r="A5938" t="s">
        <v>13466</v>
      </c>
      <c r="B5938" t="s">
        <v>13471</v>
      </c>
    </row>
    <row r="5939" spans="1:2">
      <c r="A5939" t="s">
        <v>4646</v>
      </c>
      <c r="B5939" t="s">
        <v>4647</v>
      </c>
    </row>
    <row r="5940" spans="1:2">
      <c r="A5940" t="s">
        <v>7085</v>
      </c>
      <c r="B5940" t="s">
        <v>7086</v>
      </c>
    </row>
    <row r="5941" spans="1:2">
      <c r="A5941" t="s">
        <v>6116</v>
      </c>
      <c r="B5941" t="s">
        <v>6117</v>
      </c>
    </row>
    <row r="5942" spans="1:2">
      <c r="A5942" t="s">
        <v>10158</v>
      </c>
      <c r="B5942" t="s">
        <v>10159</v>
      </c>
    </row>
    <row r="5943" spans="1:2">
      <c r="A5943" t="s">
        <v>11366</v>
      </c>
      <c r="B5943" t="s">
        <v>11368</v>
      </c>
    </row>
    <row r="5944" spans="1:2">
      <c r="A5944" t="s">
        <v>6006</v>
      </c>
      <c r="B5944" t="s">
        <v>6007</v>
      </c>
    </row>
    <row r="5945" spans="1:2">
      <c r="A5945" t="s">
        <v>4293</v>
      </c>
      <c r="B5945" t="s">
        <v>4294</v>
      </c>
    </row>
    <row r="5946" spans="1:2">
      <c r="A5946" t="s">
        <v>11393</v>
      </c>
      <c r="B5946" t="s">
        <v>11395</v>
      </c>
    </row>
    <row r="5947" spans="1:2">
      <c r="A5947" t="s">
        <v>5984</v>
      </c>
      <c r="B5947" t="s">
        <v>5985</v>
      </c>
    </row>
    <row r="5948" spans="1:2">
      <c r="A5948" t="s">
        <v>10321</v>
      </c>
      <c r="B5948" t="s">
        <v>10322</v>
      </c>
    </row>
    <row r="5949" spans="1:2">
      <c r="A5949" t="s">
        <v>7736</v>
      </c>
      <c r="B5949" t="s">
        <v>7737</v>
      </c>
    </row>
    <row r="5950" spans="1:2">
      <c r="A5950" t="s">
        <v>10308</v>
      </c>
      <c r="B5950" t="s">
        <v>10309</v>
      </c>
    </row>
    <row r="5951" spans="1:2">
      <c r="A5951" t="s">
        <v>6160</v>
      </c>
      <c r="B5951" t="s">
        <v>6161</v>
      </c>
    </row>
    <row r="5952" spans="1:2">
      <c r="A5952" t="s">
        <v>13117</v>
      </c>
      <c r="B5952" t="s">
        <v>13118</v>
      </c>
    </row>
    <row r="5953" spans="1:2">
      <c r="A5953" t="s">
        <v>5688</v>
      </c>
      <c r="B5953" t="s">
        <v>5689</v>
      </c>
    </row>
    <row r="5954" spans="1:2">
      <c r="A5954" t="s">
        <v>6436</v>
      </c>
      <c r="B5954" t="s">
        <v>5689</v>
      </c>
    </row>
    <row r="5955" spans="1:2">
      <c r="A5955" t="s">
        <v>6463</v>
      </c>
      <c r="B5955" t="s">
        <v>5689</v>
      </c>
    </row>
    <row r="5956" spans="1:2">
      <c r="A5956" t="s">
        <v>10071</v>
      </c>
      <c r="B5956" t="s">
        <v>5689</v>
      </c>
    </row>
    <row r="5957" spans="1:2">
      <c r="A5957" t="s">
        <v>10297</v>
      </c>
      <c r="B5957" t="s">
        <v>5689</v>
      </c>
    </row>
    <row r="5958" spans="1:2">
      <c r="A5958" t="s">
        <v>11218</v>
      </c>
      <c r="B5958" t="s">
        <v>5689</v>
      </c>
    </row>
    <row r="5959" spans="1:2">
      <c r="A5959" t="s">
        <v>11256</v>
      </c>
      <c r="B5959" t="s">
        <v>5689</v>
      </c>
    </row>
    <row r="5960" spans="1:2">
      <c r="A5960" t="s">
        <v>12961</v>
      </c>
      <c r="B5960" t="s">
        <v>5689</v>
      </c>
    </row>
    <row r="5961" spans="1:2">
      <c r="A5961" t="s">
        <v>13517</v>
      </c>
      <c r="B5961" t="s">
        <v>5689</v>
      </c>
    </row>
    <row r="5962" spans="1:2">
      <c r="A5962" t="s">
        <v>11891</v>
      </c>
      <c r="B5962" t="s">
        <v>11892</v>
      </c>
    </row>
    <row r="5963" spans="1:2">
      <c r="A5963" t="s">
        <v>3588</v>
      </c>
      <c r="B5963" t="s">
        <v>1960</v>
      </c>
    </row>
    <row r="5964" spans="1:2">
      <c r="A5964" t="s">
        <v>11993</v>
      </c>
      <c r="B5964" t="s">
        <v>14268</v>
      </c>
    </row>
    <row r="5965" spans="1:2">
      <c r="A5965" t="s">
        <v>13466</v>
      </c>
      <c r="B5965" t="s">
        <v>13475</v>
      </c>
    </row>
    <row r="5966" spans="1:2">
      <c r="A5966" t="s">
        <v>12006</v>
      </c>
      <c r="B5966" t="s">
        <v>12007</v>
      </c>
    </row>
    <row r="5967" spans="1:2">
      <c r="A5967" t="s">
        <v>10304</v>
      </c>
      <c r="B5967" t="s">
        <v>10305</v>
      </c>
    </row>
    <row r="5968" spans="1:2">
      <c r="A5968" t="s">
        <v>8172</v>
      </c>
      <c r="B5968" t="s">
        <v>8175</v>
      </c>
    </row>
    <row r="5969" spans="1:2">
      <c r="A5969" t="s">
        <v>10402</v>
      </c>
      <c r="B5969" t="s">
        <v>10403</v>
      </c>
    </row>
    <row r="5970" spans="1:2">
      <c r="A5970" t="s">
        <v>7023</v>
      </c>
      <c r="B5970" t="s">
        <v>7025</v>
      </c>
    </row>
    <row r="5971" spans="1:2">
      <c r="A5971" t="s">
        <v>6397</v>
      </c>
      <c r="B5971" t="s">
        <v>6398</v>
      </c>
    </row>
    <row r="5972" spans="1:2">
      <c r="A5972" t="s">
        <v>7500</v>
      </c>
      <c r="B5972" t="s">
        <v>7501</v>
      </c>
    </row>
    <row r="5973" spans="1:2">
      <c r="A5973" t="s">
        <v>3916</v>
      </c>
      <c r="B5973" t="s">
        <v>3917</v>
      </c>
    </row>
    <row r="5974" spans="1:2">
      <c r="A5974" t="s">
        <v>7017</v>
      </c>
      <c r="B5974" t="s">
        <v>7018</v>
      </c>
    </row>
    <row r="5975" spans="1:2">
      <c r="A5975" t="s">
        <v>10137</v>
      </c>
      <c r="B5975" t="s">
        <v>10139</v>
      </c>
    </row>
    <row r="5976" spans="1:2">
      <c r="A5976" t="s">
        <v>10115</v>
      </c>
      <c r="B5976" t="s">
        <v>10116</v>
      </c>
    </row>
    <row r="5977" spans="1:2">
      <c r="A5977" t="s">
        <v>11372</v>
      </c>
      <c r="B5977" t="s">
        <v>11373</v>
      </c>
    </row>
    <row r="5978" spans="1:2">
      <c r="A5978" t="s">
        <v>7014</v>
      </c>
      <c r="B5978" t="s">
        <v>7016</v>
      </c>
    </row>
    <row r="5979" spans="1:2">
      <c r="A5979" t="s">
        <v>10651</v>
      </c>
      <c r="B5979" t="s">
        <v>10652</v>
      </c>
    </row>
    <row r="5980" spans="1:2">
      <c r="A5980" t="s">
        <v>3569</v>
      </c>
      <c r="B5980" t="s">
        <v>3570</v>
      </c>
    </row>
    <row r="5981" spans="1:2">
      <c r="A5981" t="s">
        <v>6312</v>
      </c>
      <c r="B5981" t="s">
        <v>6313</v>
      </c>
    </row>
    <row r="5982" spans="1:2">
      <c r="A5982" t="s">
        <v>9787</v>
      </c>
      <c r="B5982" t="s">
        <v>9788</v>
      </c>
    </row>
    <row r="5983" spans="1:2">
      <c r="A5983" t="s">
        <v>9801</v>
      </c>
      <c r="B5983" t="s">
        <v>9802</v>
      </c>
    </row>
    <row r="5984" spans="1:2">
      <c r="A5984" t="s">
        <v>9789</v>
      </c>
      <c r="B5984" t="s">
        <v>9790</v>
      </c>
    </row>
    <row r="5985" spans="1:2">
      <c r="A5985" t="s">
        <v>6198</v>
      </c>
      <c r="B5985" t="s">
        <v>6199</v>
      </c>
    </row>
    <row r="5986" spans="1:2">
      <c r="A5986" t="s">
        <v>8476</v>
      </c>
      <c r="B5986" t="s">
        <v>8477</v>
      </c>
    </row>
    <row r="5987" spans="1:2">
      <c r="A5987" t="s">
        <v>8476</v>
      </c>
      <c r="B5987" t="s">
        <v>8477</v>
      </c>
    </row>
    <row r="5988" spans="1:2">
      <c r="A5988" t="s">
        <v>6156</v>
      </c>
      <c r="B5988" t="s">
        <v>6157</v>
      </c>
    </row>
    <row r="5989" spans="1:2">
      <c r="A5989" t="s">
        <v>6395</v>
      </c>
      <c r="B5989" t="s">
        <v>6396</v>
      </c>
    </row>
    <row r="5990" spans="1:2">
      <c r="A5990" t="s">
        <v>13116</v>
      </c>
      <c r="B5990" t="s">
        <v>2971</v>
      </c>
    </row>
    <row r="5991" spans="1:2">
      <c r="A5991" t="s">
        <v>6242</v>
      </c>
      <c r="B5991" t="s">
        <v>6243</v>
      </c>
    </row>
    <row r="5992" spans="1:2">
      <c r="A5992" t="s">
        <v>5950</v>
      </c>
      <c r="B5992" t="s">
        <v>5951</v>
      </c>
    </row>
    <row r="5993" spans="1:2">
      <c r="A5993" t="s">
        <v>6240</v>
      </c>
      <c r="B5993" t="s">
        <v>6241</v>
      </c>
    </row>
    <row r="5994" spans="1:2">
      <c r="A5994" t="s">
        <v>8476</v>
      </c>
      <c r="B5994" t="s">
        <v>8478</v>
      </c>
    </row>
    <row r="5995" spans="1:2">
      <c r="A5995" t="s">
        <v>11950</v>
      </c>
      <c r="B5995" t="s">
        <v>11951</v>
      </c>
    </row>
    <row r="5996" spans="1:2">
      <c r="A5996" t="s">
        <v>6158</v>
      </c>
      <c r="B5996" t="s">
        <v>6159</v>
      </c>
    </row>
    <row r="5997" spans="1:2">
      <c r="A5997" t="s">
        <v>4612</v>
      </c>
      <c r="B5997" t="s">
        <v>4613</v>
      </c>
    </row>
    <row r="5998" spans="1:2">
      <c r="A5998" t="s">
        <v>9135</v>
      </c>
      <c r="B5998" t="s">
        <v>9136</v>
      </c>
    </row>
    <row r="5999" spans="1:2">
      <c r="A5999" t="s">
        <v>9135</v>
      </c>
      <c r="B5999" t="s">
        <v>9136</v>
      </c>
    </row>
    <row r="6000" spans="1:2">
      <c r="A6000" t="s">
        <v>9101</v>
      </c>
      <c r="B6000" t="s">
        <v>9102</v>
      </c>
    </row>
    <row r="6001" spans="1:2">
      <c r="A6001" t="s">
        <v>9101</v>
      </c>
      <c r="B6001" t="s">
        <v>9102</v>
      </c>
    </row>
    <row r="6002" spans="1:2">
      <c r="A6002" t="s">
        <v>6054</v>
      </c>
      <c r="B6002" t="s">
        <v>6055</v>
      </c>
    </row>
    <row r="6003" spans="1:2">
      <c r="A6003" t="s">
        <v>13089</v>
      </c>
      <c r="B6003" t="s">
        <v>13090</v>
      </c>
    </row>
    <row r="6004" spans="1:2">
      <c r="A6004" t="s">
        <v>3603</v>
      </c>
      <c r="B6004" t="s">
        <v>3604</v>
      </c>
    </row>
    <row r="6005" spans="1:2">
      <c r="A6005" t="s">
        <v>9422</v>
      </c>
      <c r="B6005" t="s">
        <v>9423</v>
      </c>
    </row>
    <row r="6006" spans="1:2">
      <c r="A6006" t="s">
        <v>9422</v>
      </c>
      <c r="B6006" t="s">
        <v>9423</v>
      </c>
    </row>
    <row r="6007" spans="1:2">
      <c r="A6007" t="s">
        <v>8037</v>
      </c>
      <c r="B6007" t="s">
        <v>8038</v>
      </c>
    </row>
    <row r="6008" spans="1:2">
      <c r="A6008" t="s">
        <v>8046</v>
      </c>
      <c r="B6008" t="s">
        <v>8047</v>
      </c>
    </row>
    <row r="6009" spans="1:2">
      <c r="A6009" t="s">
        <v>3666</v>
      </c>
      <c r="B6009" t="s">
        <v>3667</v>
      </c>
    </row>
    <row r="6010" spans="1:2">
      <c r="A6010" t="s">
        <v>8020</v>
      </c>
      <c r="B6010" t="s">
        <v>8021</v>
      </c>
    </row>
    <row r="6011" spans="1:2">
      <c r="A6011" t="s">
        <v>9492</v>
      </c>
      <c r="B6011" t="s">
        <v>9493</v>
      </c>
    </row>
    <row r="6012" spans="1:2">
      <c r="A6012" t="s">
        <v>9492</v>
      </c>
      <c r="B6012" t="s">
        <v>9493</v>
      </c>
    </row>
    <row r="6013" spans="1:2">
      <c r="A6013" t="s">
        <v>9424</v>
      </c>
      <c r="B6013" t="s">
        <v>9425</v>
      </c>
    </row>
    <row r="6014" spans="1:2">
      <c r="A6014" t="s">
        <v>9424</v>
      </c>
      <c r="B6014" t="s">
        <v>9425</v>
      </c>
    </row>
    <row r="6015" spans="1:2">
      <c r="A6015" t="s">
        <v>4688</v>
      </c>
      <c r="B6015" t="s">
        <v>14181</v>
      </c>
    </row>
    <row r="6016" spans="1:2">
      <c r="A6016" t="s">
        <v>8028</v>
      </c>
      <c r="B6016" t="s">
        <v>8029</v>
      </c>
    </row>
    <row r="6017" spans="1:2">
      <c r="A6017" t="s">
        <v>4691</v>
      </c>
      <c r="B6017" t="s">
        <v>4692</v>
      </c>
    </row>
    <row r="6018" spans="1:2">
      <c r="A6018" t="s">
        <v>4714</v>
      </c>
      <c r="B6018" t="s">
        <v>4715</v>
      </c>
    </row>
    <row r="6019" spans="1:2">
      <c r="A6019" t="s">
        <v>3668</v>
      </c>
      <c r="B6019" t="s">
        <v>3669</v>
      </c>
    </row>
    <row r="6020" spans="1:2">
      <c r="A6020" t="s">
        <v>3740</v>
      </c>
      <c r="B6020" t="s">
        <v>3741</v>
      </c>
    </row>
    <row r="6021" spans="1:2">
      <c r="A6021" t="s">
        <v>3712</v>
      </c>
      <c r="B6021" t="s">
        <v>3713</v>
      </c>
    </row>
    <row r="6022" spans="1:2">
      <c r="A6022" t="s">
        <v>13162</v>
      </c>
      <c r="B6022" t="s">
        <v>13163</v>
      </c>
    </row>
    <row r="6023" spans="1:2">
      <c r="A6023" t="s">
        <v>4025</v>
      </c>
      <c r="B6023" t="s">
        <v>4026</v>
      </c>
    </row>
    <row r="6024" spans="1:2">
      <c r="A6024" t="s">
        <v>12240</v>
      </c>
      <c r="B6024" t="s">
        <v>12241</v>
      </c>
    </row>
    <row r="6025" spans="1:2">
      <c r="A6025" t="s">
        <v>12432</v>
      </c>
      <c r="B6025" t="s">
        <v>12433</v>
      </c>
    </row>
    <row r="6026" spans="1:2">
      <c r="A6026" t="s">
        <v>8157</v>
      </c>
      <c r="B6026" t="s">
        <v>8158</v>
      </c>
    </row>
    <row r="6027" spans="1:2">
      <c r="A6027" t="s">
        <v>7612</v>
      </c>
      <c r="B6027" t="s">
        <v>7613</v>
      </c>
    </row>
    <row r="6028" spans="1:2">
      <c r="A6028" t="s">
        <v>7634</v>
      </c>
      <c r="B6028" t="s">
        <v>7635</v>
      </c>
    </row>
    <row r="6029" spans="1:2">
      <c r="A6029" t="s">
        <v>7634</v>
      </c>
      <c r="B6029" t="s">
        <v>7636</v>
      </c>
    </row>
    <row r="6030" spans="1:2">
      <c r="A6030" t="s">
        <v>11021</v>
      </c>
      <c r="B6030" t="s">
        <v>11023</v>
      </c>
    </row>
    <row r="6031" spans="1:2">
      <c r="A6031" t="s">
        <v>7566</v>
      </c>
      <c r="B6031" t="s">
        <v>7568</v>
      </c>
    </row>
    <row r="6032" spans="1:2">
      <c r="A6032" t="s">
        <v>7566</v>
      </c>
      <c r="B6032" t="s">
        <v>7567</v>
      </c>
    </row>
    <row r="6033" spans="1:2">
      <c r="A6033" t="s">
        <v>4079</v>
      </c>
      <c r="B6033" t="s">
        <v>4080</v>
      </c>
    </row>
    <row r="6034" spans="1:2">
      <c r="A6034" t="s">
        <v>4591</v>
      </c>
      <c r="B6034" t="s">
        <v>4592</v>
      </c>
    </row>
    <row r="6035" spans="1:2">
      <c r="A6035" t="s">
        <v>7916</v>
      </c>
      <c r="B6035" t="s">
        <v>7918</v>
      </c>
    </row>
    <row r="6036" spans="1:2">
      <c r="A6036" t="s">
        <v>9307</v>
      </c>
      <c r="B6036" t="s">
        <v>9308</v>
      </c>
    </row>
    <row r="6037" spans="1:2">
      <c r="A6037" t="s">
        <v>5729</v>
      </c>
      <c r="B6037" t="s">
        <v>5730</v>
      </c>
    </row>
    <row r="6038" spans="1:2">
      <c r="A6038" t="s">
        <v>8157</v>
      </c>
      <c r="B6038" t="s">
        <v>8159</v>
      </c>
    </row>
    <row r="6039" spans="1:2">
      <c r="A6039" t="s">
        <v>13201</v>
      </c>
      <c r="B6039" t="s">
        <v>13202</v>
      </c>
    </row>
    <row r="6040" spans="1:2">
      <c r="A6040" t="s">
        <v>3605</v>
      </c>
      <c r="B6040" t="s">
        <v>3606</v>
      </c>
    </row>
    <row r="6041" spans="1:2">
      <c r="A6041" t="s">
        <v>10113</v>
      </c>
      <c r="B6041" t="s">
        <v>10114</v>
      </c>
    </row>
    <row r="6042" spans="1:2">
      <c r="A6042" t="s">
        <v>10113</v>
      </c>
      <c r="B6042" t="s">
        <v>10114</v>
      </c>
    </row>
    <row r="6043" spans="1:2">
      <c r="A6043" t="s">
        <v>11114</v>
      </c>
      <c r="B6043" t="s">
        <v>11116</v>
      </c>
    </row>
    <row r="6044" spans="1:2">
      <c r="A6044" t="s">
        <v>12155</v>
      </c>
      <c r="B6044" t="s">
        <v>12156</v>
      </c>
    </row>
    <row r="6045" spans="1:2">
      <c r="A6045" t="s">
        <v>3948</v>
      </c>
      <c r="B6045" t="s">
        <v>3949</v>
      </c>
    </row>
    <row r="6046" spans="1:2">
      <c r="A6046" t="s">
        <v>7177</v>
      </c>
      <c r="B6046" t="s">
        <v>7178</v>
      </c>
    </row>
    <row r="6047" spans="1:2">
      <c r="A6047" t="s">
        <v>5626</v>
      </c>
      <c r="B6047" t="s">
        <v>5627</v>
      </c>
    </row>
    <row r="6048" spans="1:2">
      <c r="A6048" t="s">
        <v>13274</v>
      </c>
      <c r="B6048" t="s">
        <v>13275</v>
      </c>
    </row>
    <row r="6049" spans="1:2">
      <c r="A6049" t="s">
        <v>7045</v>
      </c>
      <c r="B6049" t="s">
        <v>7047</v>
      </c>
    </row>
    <row r="6050" spans="1:2">
      <c r="A6050" t="s">
        <v>3648</v>
      </c>
      <c r="B6050" t="s">
        <v>3649</v>
      </c>
    </row>
    <row r="6051" spans="1:2">
      <c r="A6051" t="s">
        <v>3742</v>
      </c>
      <c r="B6051" t="s">
        <v>3649</v>
      </c>
    </row>
    <row r="6052" spans="1:2">
      <c r="A6052" t="s">
        <v>11024</v>
      </c>
      <c r="B6052" t="s">
        <v>11025</v>
      </c>
    </row>
    <row r="6053" spans="1:2">
      <c r="A6053" t="s">
        <v>12640</v>
      </c>
      <c r="B6053" t="s">
        <v>12641</v>
      </c>
    </row>
    <row r="6054" spans="1:2">
      <c r="A6054" t="s">
        <v>9887</v>
      </c>
      <c r="B6054" t="s">
        <v>9888</v>
      </c>
    </row>
    <row r="6055" spans="1:2">
      <c r="A6055" t="s">
        <v>6884</v>
      </c>
      <c r="B6055" t="s">
        <v>6885</v>
      </c>
    </row>
    <row r="6056" spans="1:2">
      <c r="A6056" t="s">
        <v>6537</v>
      </c>
      <c r="B6056" t="s">
        <v>6538</v>
      </c>
    </row>
    <row r="6057" spans="1:2">
      <c r="A6057" t="s">
        <v>5880</v>
      </c>
      <c r="B6057" t="s">
        <v>5881</v>
      </c>
    </row>
    <row r="6058" spans="1:2">
      <c r="A6058" t="s">
        <v>6202</v>
      </c>
      <c r="B6058" t="s">
        <v>6203</v>
      </c>
    </row>
    <row r="6059" spans="1:2">
      <c r="A6059" t="s">
        <v>6696</v>
      </c>
      <c r="B6059" t="s">
        <v>6697</v>
      </c>
    </row>
    <row r="6060" spans="1:2">
      <c r="A6060" t="s">
        <v>12426</v>
      </c>
      <c r="B6060" t="s">
        <v>12427</v>
      </c>
    </row>
    <row r="6061" spans="1:2">
      <c r="A6061" t="s">
        <v>7738</v>
      </c>
      <c r="B6061" t="s">
        <v>7741</v>
      </c>
    </row>
    <row r="6062" spans="1:2">
      <c r="A6062" t="s">
        <v>9766</v>
      </c>
      <c r="B6062" t="s">
        <v>9767</v>
      </c>
    </row>
    <row r="6063" spans="1:2">
      <c r="A6063" t="s">
        <v>4428</v>
      </c>
      <c r="B6063" t="s">
        <v>4429</v>
      </c>
    </row>
    <row r="6064" spans="1:2">
      <c r="A6064" t="s">
        <v>4428</v>
      </c>
      <c r="B6064" t="s">
        <v>4429</v>
      </c>
    </row>
    <row r="6065" spans="1:2">
      <c r="A6065" t="s">
        <v>5211</v>
      </c>
      <c r="B6065" t="s">
        <v>5212</v>
      </c>
    </row>
    <row r="6066" spans="1:2">
      <c r="A6066" t="s">
        <v>12905</v>
      </c>
      <c r="B6066" t="s">
        <v>12906</v>
      </c>
    </row>
    <row r="6067" spans="1:2">
      <c r="A6067" t="s">
        <v>12642</v>
      </c>
      <c r="B6067" t="s">
        <v>12643</v>
      </c>
    </row>
    <row r="6068" spans="1:2">
      <c r="A6068" t="s">
        <v>4695</v>
      </c>
      <c r="B6068" t="s">
        <v>1830</v>
      </c>
    </row>
    <row r="6069" spans="1:2">
      <c r="A6069" t="s">
        <v>7981</v>
      </c>
      <c r="B6069" t="s">
        <v>7984</v>
      </c>
    </row>
    <row r="6070" spans="1:2">
      <c r="A6070" t="s">
        <v>5747</v>
      </c>
      <c r="B6070" t="s">
        <v>5748</v>
      </c>
    </row>
    <row r="6071" spans="1:2">
      <c r="A6071" t="s">
        <v>11117</v>
      </c>
      <c r="B6071" t="s">
        <v>11119</v>
      </c>
    </row>
    <row r="6072" spans="1:2">
      <c r="A6072" t="s">
        <v>11117</v>
      </c>
      <c r="B6072" t="s">
        <v>11118</v>
      </c>
    </row>
    <row r="6073" spans="1:2">
      <c r="A6073" t="s">
        <v>9434</v>
      </c>
      <c r="B6073" t="s">
        <v>9435</v>
      </c>
    </row>
    <row r="6074" spans="1:2">
      <c r="A6074" t="s">
        <v>9434</v>
      </c>
      <c r="B6074" t="s">
        <v>9435</v>
      </c>
    </row>
    <row r="6075" spans="1:2">
      <c r="A6075" t="s">
        <v>9035</v>
      </c>
      <c r="B6075" t="s">
        <v>9036</v>
      </c>
    </row>
    <row r="6076" spans="1:2">
      <c r="A6076" t="s">
        <v>3412</v>
      </c>
      <c r="B6076" t="s">
        <v>3413</v>
      </c>
    </row>
    <row r="6077" spans="1:2">
      <c r="A6077" t="s">
        <v>3412</v>
      </c>
      <c r="B6077" t="s">
        <v>3413</v>
      </c>
    </row>
    <row r="6078" spans="1:2">
      <c r="A6078" t="s">
        <v>6623</v>
      </c>
      <c r="B6078" t="s">
        <v>6624</v>
      </c>
    </row>
    <row r="6079" spans="1:2">
      <c r="A6079" t="s">
        <v>9759</v>
      </c>
      <c r="B6079" t="s">
        <v>9760</v>
      </c>
    </row>
    <row r="6080" spans="1:2">
      <c r="A6080" t="s">
        <v>10639</v>
      </c>
      <c r="B6080" t="s">
        <v>10640</v>
      </c>
    </row>
    <row r="6081" spans="1:2">
      <c r="A6081" t="s">
        <v>6732</v>
      </c>
      <c r="B6081" t="s">
        <v>6733</v>
      </c>
    </row>
    <row r="6082" spans="1:2">
      <c r="A6082" t="s">
        <v>12402</v>
      </c>
      <c r="B6082" t="s">
        <v>12403</v>
      </c>
    </row>
    <row r="6083" spans="1:2">
      <c r="A6083" t="s">
        <v>8857</v>
      </c>
      <c r="B6083" t="s">
        <v>8858</v>
      </c>
    </row>
    <row r="6084" spans="1:2">
      <c r="A6084" t="s">
        <v>11693</v>
      </c>
      <c r="B6084" t="s">
        <v>11694</v>
      </c>
    </row>
    <row r="6085" spans="1:2">
      <c r="A6085" t="s">
        <v>6734</v>
      </c>
      <c r="B6085" t="s">
        <v>6735</v>
      </c>
    </row>
    <row r="6086" spans="1:2">
      <c r="A6086" t="s">
        <v>3480</v>
      </c>
      <c r="B6086" t="s">
        <v>3316</v>
      </c>
    </row>
    <row r="6087" spans="1:2">
      <c r="A6087" t="s">
        <v>10957</v>
      </c>
      <c r="B6087" t="s">
        <v>10958</v>
      </c>
    </row>
    <row r="6088" spans="1:2">
      <c r="A6088" t="s">
        <v>12753</v>
      </c>
      <c r="B6088" t="s">
        <v>12754</v>
      </c>
    </row>
    <row r="6089" spans="1:2">
      <c r="A6089" t="s">
        <v>6813</v>
      </c>
      <c r="B6089" t="s">
        <v>6814</v>
      </c>
    </row>
    <row r="6090" spans="1:2">
      <c r="A6090" t="s">
        <v>6815</v>
      </c>
      <c r="B6090" t="s">
        <v>6816</v>
      </c>
    </row>
    <row r="6091" spans="1:2">
      <c r="A6091" t="s">
        <v>11593</v>
      </c>
      <c r="B6091" t="s">
        <v>11594</v>
      </c>
    </row>
    <row r="6092" spans="1:2">
      <c r="A6092" t="s">
        <v>10365</v>
      </c>
      <c r="B6092" t="s">
        <v>10367</v>
      </c>
    </row>
    <row r="6093" spans="1:2">
      <c r="A6093" t="s">
        <v>9831</v>
      </c>
      <c r="B6093" t="s">
        <v>9832</v>
      </c>
    </row>
    <row r="6094" spans="1:2">
      <c r="A6094" t="s">
        <v>9817</v>
      </c>
      <c r="B6094" t="s">
        <v>9818</v>
      </c>
    </row>
    <row r="6095" spans="1:2">
      <c r="A6095" t="s">
        <v>10519</v>
      </c>
      <c r="B6095" t="s">
        <v>10520</v>
      </c>
    </row>
    <row r="6096" spans="1:2">
      <c r="A6096" t="s">
        <v>10519</v>
      </c>
      <c r="B6096" t="s">
        <v>10520</v>
      </c>
    </row>
    <row r="6097" spans="1:2">
      <c r="A6097" t="s">
        <v>10516</v>
      </c>
      <c r="B6097" t="s">
        <v>10517</v>
      </c>
    </row>
    <row r="6098" spans="1:2">
      <c r="A6098" t="s">
        <v>10516</v>
      </c>
      <c r="B6098" t="s">
        <v>10517</v>
      </c>
    </row>
    <row r="6099" spans="1:2">
      <c r="A6099" t="s">
        <v>10513</v>
      </c>
      <c r="B6099" t="s">
        <v>10515</v>
      </c>
    </row>
    <row r="6100" spans="1:2">
      <c r="A6100" t="s">
        <v>10513</v>
      </c>
      <c r="B6100" t="s">
        <v>10515</v>
      </c>
    </row>
    <row r="6101" spans="1:2">
      <c r="A6101" t="s">
        <v>10522</v>
      </c>
      <c r="B6101" t="s">
        <v>10524</v>
      </c>
    </row>
    <row r="6102" spans="1:2">
      <c r="A6102" t="s">
        <v>10522</v>
      </c>
      <c r="B6102" t="s">
        <v>10524</v>
      </c>
    </row>
    <row r="6103" spans="1:2">
      <c r="A6103" t="s">
        <v>8010</v>
      </c>
      <c r="B6103" t="s">
        <v>8011</v>
      </c>
    </row>
    <row r="6104" spans="1:2">
      <c r="A6104" t="s">
        <v>8010</v>
      </c>
      <c r="B6104" t="s">
        <v>8011</v>
      </c>
    </row>
    <row r="6105" spans="1:2">
      <c r="A6105" t="s">
        <v>9889</v>
      </c>
      <c r="B6105" t="s">
        <v>9890</v>
      </c>
    </row>
    <row r="6106" spans="1:2">
      <c r="A6106" t="s">
        <v>9889</v>
      </c>
      <c r="B6106" t="s">
        <v>9890</v>
      </c>
    </row>
    <row r="6107" spans="1:2">
      <c r="A6107" t="s">
        <v>5549</v>
      </c>
      <c r="B6107" t="s">
        <v>5550</v>
      </c>
    </row>
    <row r="6108" spans="1:2">
      <c r="A6108" t="s">
        <v>5549</v>
      </c>
      <c r="B6108" t="s">
        <v>5550</v>
      </c>
    </row>
    <row r="6109" spans="1:2">
      <c r="A6109" t="s">
        <v>5324</v>
      </c>
      <c r="B6109" t="s">
        <v>5325</v>
      </c>
    </row>
    <row r="6110" spans="1:2">
      <c r="A6110" t="s">
        <v>5324</v>
      </c>
      <c r="B6110" t="s">
        <v>5325</v>
      </c>
    </row>
    <row r="6111" spans="1:2">
      <c r="A6111" t="s">
        <v>7197</v>
      </c>
      <c r="B6111" t="s">
        <v>7198</v>
      </c>
    </row>
    <row r="6112" spans="1:2">
      <c r="A6112" t="s">
        <v>7197</v>
      </c>
      <c r="B6112" t="s">
        <v>7198</v>
      </c>
    </row>
    <row r="6113" spans="1:2">
      <c r="A6113" t="s">
        <v>4614</v>
      </c>
      <c r="B6113" t="s">
        <v>4615</v>
      </c>
    </row>
    <row r="6114" spans="1:2">
      <c r="A6114" t="s">
        <v>4614</v>
      </c>
      <c r="B6114" t="s">
        <v>4615</v>
      </c>
    </row>
    <row r="6115" spans="1:2">
      <c r="A6115" t="s">
        <v>12691</v>
      </c>
      <c r="B6115" t="s">
        <v>12692</v>
      </c>
    </row>
    <row r="6116" spans="1:2">
      <c r="A6116" t="s">
        <v>12691</v>
      </c>
      <c r="B6116" t="s">
        <v>12692</v>
      </c>
    </row>
    <row r="6117" spans="1:2">
      <c r="A6117" t="s">
        <v>12724</v>
      </c>
      <c r="B6117" t="s">
        <v>12725</v>
      </c>
    </row>
    <row r="6118" spans="1:2">
      <c r="A6118" t="s">
        <v>12724</v>
      </c>
      <c r="B6118" t="s">
        <v>12725</v>
      </c>
    </row>
    <row r="6119" spans="1:2">
      <c r="A6119" t="s">
        <v>12670</v>
      </c>
      <c r="B6119" t="s">
        <v>12671</v>
      </c>
    </row>
    <row r="6120" spans="1:2">
      <c r="A6120" t="s">
        <v>12670</v>
      </c>
      <c r="B6120" t="s">
        <v>12671</v>
      </c>
    </row>
    <row r="6121" spans="1:2">
      <c r="A6121" t="s">
        <v>10953</v>
      </c>
      <c r="B6121" t="s">
        <v>10954</v>
      </c>
    </row>
    <row r="6122" spans="1:2">
      <c r="A6122" t="s">
        <v>10953</v>
      </c>
      <c r="B6122" t="s">
        <v>10954</v>
      </c>
    </row>
    <row r="6123" spans="1:2">
      <c r="A6123" t="s">
        <v>7985</v>
      </c>
      <c r="B6123" t="s">
        <v>7986</v>
      </c>
    </row>
    <row r="6124" spans="1:2">
      <c r="A6124" t="s">
        <v>7985</v>
      </c>
      <c r="B6124" t="s">
        <v>7986</v>
      </c>
    </row>
    <row r="6125" spans="1:2">
      <c r="A6125" t="s">
        <v>7985</v>
      </c>
      <c r="B6125" t="s">
        <v>7987</v>
      </c>
    </row>
    <row r="6126" spans="1:2">
      <c r="A6126" t="s">
        <v>7985</v>
      </c>
      <c r="B6126" t="s">
        <v>7987</v>
      </c>
    </row>
    <row r="6127" spans="1:2">
      <c r="A6127" t="s">
        <v>12755</v>
      </c>
      <c r="B6127" t="s">
        <v>12756</v>
      </c>
    </row>
    <row r="6128" spans="1:2">
      <c r="A6128" t="s">
        <v>12755</v>
      </c>
      <c r="B6128" t="s">
        <v>12756</v>
      </c>
    </row>
    <row r="6129" spans="1:2">
      <c r="A6129" t="s">
        <v>3724</v>
      </c>
      <c r="B6129" t="s">
        <v>3725</v>
      </c>
    </row>
    <row r="6130" spans="1:2">
      <c r="A6130" t="s">
        <v>3724</v>
      </c>
      <c r="B6130" t="s">
        <v>3725</v>
      </c>
    </row>
    <row r="6131" spans="1:2">
      <c r="A6131" t="s">
        <v>5463</v>
      </c>
      <c r="B6131" t="s">
        <v>5464</v>
      </c>
    </row>
    <row r="6132" spans="1:2">
      <c r="A6132" t="s">
        <v>5463</v>
      </c>
      <c r="B6132" t="s">
        <v>5464</v>
      </c>
    </row>
    <row r="6133" spans="1:2">
      <c r="A6133" t="s">
        <v>8410</v>
      </c>
      <c r="B6133" t="s">
        <v>8411</v>
      </c>
    </row>
    <row r="6134" spans="1:2">
      <c r="A6134" t="s">
        <v>8410</v>
      </c>
      <c r="B6134" t="s">
        <v>8411</v>
      </c>
    </row>
    <row r="6135" spans="1:2">
      <c r="A6135" t="s">
        <v>11635</v>
      </c>
      <c r="B6135" t="s">
        <v>11636</v>
      </c>
    </row>
    <row r="6136" spans="1:2">
      <c r="A6136" t="s">
        <v>11635</v>
      </c>
      <c r="B6136" t="s">
        <v>11636</v>
      </c>
    </row>
    <row r="6137" spans="1:2">
      <c r="A6137" t="s">
        <v>4989</v>
      </c>
      <c r="B6137" t="s">
        <v>4990</v>
      </c>
    </row>
    <row r="6138" spans="1:2">
      <c r="A6138" t="s">
        <v>14094</v>
      </c>
      <c r="B6138" t="s">
        <v>14183</v>
      </c>
    </row>
    <row r="6139" spans="1:2">
      <c r="A6139" t="s">
        <v>9494</v>
      </c>
      <c r="B6139" t="s">
        <v>9495</v>
      </c>
    </row>
    <row r="6140" spans="1:2">
      <c r="A6140" t="s">
        <v>9494</v>
      </c>
      <c r="B6140" t="s">
        <v>9495</v>
      </c>
    </row>
    <row r="6141" spans="1:2">
      <c r="A6141" t="s">
        <v>9494</v>
      </c>
      <c r="B6141" t="s">
        <v>9496</v>
      </c>
    </row>
    <row r="6142" spans="1:2">
      <c r="A6142" t="s">
        <v>9494</v>
      </c>
      <c r="B6142" t="s">
        <v>9496</v>
      </c>
    </row>
    <row r="6143" spans="1:2">
      <c r="A6143" t="s">
        <v>9454</v>
      </c>
      <c r="B6143" t="s">
        <v>9455</v>
      </c>
    </row>
    <row r="6144" spans="1:2">
      <c r="A6144" t="s">
        <v>9454</v>
      </c>
      <c r="B6144" t="s">
        <v>9455</v>
      </c>
    </row>
    <row r="6145" spans="1:2">
      <c r="A6145" t="s">
        <v>9454</v>
      </c>
      <c r="B6145" t="s">
        <v>9455</v>
      </c>
    </row>
    <row r="6146" spans="1:2">
      <c r="A6146" t="s">
        <v>9454</v>
      </c>
      <c r="B6146" t="s">
        <v>9455</v>
      </c>
    </row>
    <row r="6147" spans="1:2">
      <c r="A6147" t="s">
        <v>10003</v>
      </c>
      <c r="B6147" t="s">
        <v>10004</v>
      </c>
    </row>
    <row r="6148" spans="1:2">
      <c r="A6148" t="s">
        <v>10003</v>
      </c>
      <c r="B6148" t="s">
        <v>10004</v>
      </c>
    </row>
    <row r="6149" spans="1:2">
      <c r="A6149" t="s">
        <v>9426</v>
      </c>
      <c r="B6149" t="s">
        <v>9427</v>
      </c>
    </row>
    <row r="6150" spans="1:2">
      <c r="A6150" t="s">
        <v>9426</v>
      </c>
      <c r="B6150" t="s">
        <v>9427</v>
      </c>
    </row>
    <row r="6151" spans="1:2">
      <c r="A6151" t="s">
        <v>9426</v>
      </c>
      <c r="B6151" t="s">
        <v>9427</v>
      </c>
    </row>
    <row r="6152" spans="1:2">
      <c r="A6152" t="s">
        <v>9426</v>
      </c>
      <c r="B6152" t="s">
        <v>9427</v>
      </c>
    </row>
    <row r="6153" spans="1:2">
      <c r="A6153" t="s">
        <v>9203</v>
      </c>
      <c r="B6153" t="s">
        <v>9204</v>
      </c>
    </row>
    <row r="6154" spans="1:2">
      <c r="A6154" t="s">
        <v>9203</v>
      </c>
      <c r="B6154" t="s">
        <v>9204</v>
      </c>
    </row>
    <row r="6155" spans="1:2">
      <c r="A6155" t="s">
        <v>11849</v>
      </c>
      <c r="B6155" t="s">
        <v>11850</v>
      </c>
    </row>
    <row r="6156" spans="1:2">
      <c r="A6156" t="s">
        <v>11849</v>
      </c>
      <c r="B6156" t="s">
        <v>11850</v>
      </c>
    </row>
    <row r="6157" spans="1:2">
      <c r="A6157" t="s">
        <v>9221</v>
      </c>
      <c r="B6157" t="s">
        <v>9222</v>
      </c>
    </row>
    <row r="6158" spans="1:2">
      <c r="A6158" t="s">
        <v>9221</v>
      </c>
      <c r="B6158" t="s">
        <v>9222</v>
      </c>
    </row>
    <row r="6159" spans="1:2">
      <c r="A6159" t="s">
        <v>3607</v>
      </c>
      <c r="B6159" t="s">
        <v>3608</v>
      </c>
    </row>
    <row r="6160" spans="1:2">
      <c r="A6160" t="s">
        <v>3607</v>
      </c>
      <c r="B6160" t="s">
        <v>3608</v>
      </c>
    </row>
    <row r="6161" spans="1:2">
      <c r="A6161" t="s">
        <v>3726</v>
      </c>
      <c r="B6161" t="s">
        <v>3727</v>
      </c>
    </row>
    <row r="6162" spans="1:2">
      <c r="A6162" t="s">
        <v>3726</v>
      </c>
      <c r="B6162" t="s">
        <v>3727</v>
      </c>
    </row>
    <row r="6163" spans="1:2">
      <c r="A6163" t="s">
        <v>11861</v>
      </c>
      <c r="B6163" t="s">
        <v>11862</v>
      </c>
    </row>
    <row r="6164" spans="1:2">
      <c r="A6164" t="s">
        <v>11861</v>
      </c>
      <c r="B6164" t="s">
        <v>11862</v>
      </c>
    </row>
    <row r="6165" spans="1:2">
      <c r="A6165" t="s">
        <v>8010</v>
      </c>
      <c r="B6165" t="s">
        <v>8013</v>
      </c>
    </row>
    <row r="6166" spans="1:2">
      <c r="A6166" t="s">
        <v>8010</v>
      </c>
      <c r="B6166" t="s">
        <v>8013</v>
      </c>
    </row>
    <row r="6167" spans="1:2">
      <c r="A6167" t="s">
        <v>8010</v>
      </c>
      <c r="B6167" t="s">
        <v>8012</v>
      </c>
    </row>
    <row r="6168" spans="1:2">
      <c r="A6168" t="s">
        <v>8010</v>
      </c>
      <c r="B6168" t="s">
        <v>8012</v>
      </c>
    </row>
    <row r="6169" spans="1:2">
      <c r="A6169" t="s">
        <v>4709</v>
      </c>
      <c r="B6169" t="s">
        <v>1854</v>
      </c>
    </row>
    <row r="6170" spans="1:2">
      <c r="A6170" t="s">
        <v>4709</v>
      </c>
      <c r="B6170" t="s">
        <v>1854</v>
      </c>
    </row>
    <row r="6171" spans="1:2">
      <c r="A6171" t="s">
        <v>4315</v>
      </c>
      <c r="B6171" t="s">
        <v>4316</v>
      </c>
    </row>
    <row r="6172" spans="1:2">
      <c r="A6172" t="s">
        <v>4315</v>
      </c>
      <c r="B6172" t="s">
        <v>4316</v>
      </c>
    </row>
    <row r="6173" spans="1:2">
      <c r="A6173" t="s">
        <v>12769</v>
      </c>
      <c r="B6173" t="s">
        <v>12770</v>
      </c>
    </row>
    <row r="6174" spans="1:2">
      <c r="A6174" t="s">
        <v>12769</v>
      </c>
      <c r="B6174" t="s">
        <v>12770</v>
      </c>
    </row>
    <row r="6175" spans="1:2">
      <c r="A6175" t="s">
        <v>11922</v>
      </c>
      <c r="B6175" t="s">
        <v>11923</v>
      </c>
    </row>
    <row r="6176" spans="1:2">
      <c r="A6176" t="s">
        <v>11922</v>
      </c>
      <c r="B6176" t="s">
        <v>11923</v>
      </c>
    </row>
    <row r="6177" spans="1:2">
      <c r="A6177" t="s">
        <v>11879</v>
      </c>
      <c r="B6177" t="s">
        <v>11880</v>
      </c>
    </row>
    <row r="6178" spans="1:2">
      <c r="A6178" t="s">
        <v>11879</v>
      </c>
      <c r="B6178" t="s">
        <v>11880</v>
      </c>
    </row>
    <row r="6179" spans="1:2">
      <c r="A6179" t="s">
        <v>8659</v>
      </c>
      <c r="B6179" t="s">
        <v>8660</v>
      </c>
    </row>
    <row r="6180" spans="1:2">
      <c r="A6180" t="s">
        <v>8659</v>
      </c>
      <c r="B6180" t="s">
        <v>8660</v>
      </c>
    </row>
    <row r="6181" spans="1:2">
      <c r="A6181" t="s">
        <v>9857</v>
      </c>
      <c r="B6181" t="s">
        <v>9858</v>
      </c>
    </row>
    <row r="6182" spans="1:2">
      <c r="A6182" t="s">
        <v>9857</v>
      </c>
      <c r="B6182" t="s">
        <v>9858</v>
      </c>
    </row>
    <row r="6183" spans="1:2">
      <c r="A6183" t="s">
        <v>11637</v>
      </c>
      <c r="B6183" t="s">
        <v>11638</v>
      </c>
    </row>
    <row r="6184" spans="1:2">
      <c r="A6184" t="s">
        <v>11637</v>
      </c>
      <c r="B6184" t="s">
        <v>11638</v>
      </c>
    </row>
    <row r="6185" spans="1:2">
      <c r="A6185" t="s">
        <v>3978</v>
      </c>
      <c r="B6185" t="s">
        <v>3979</v>
      </c>
    </row>
    <row r="6186" spans="1:2">
      <c r="A6186" t="s">
        <v>3978</v>
      </c>
      <c r="B6186" t="s">
        <v>3979</v>
      </c>
    </row>
    <row r="6187" spans="1:2">
      <c r="A6187" t="s">
        <v>11595</v>
      </c>
      <c r="B6187" t="s">
        <v>11596</v>
      </c>
    </row>
    <row r="6188" spans="1:2">
      <c r="A6188" t="s">
        <v>11595</v>
      </c>
      <c r="B6188" t="s">
        <v>11596</v>
      </c>
    </row>
    <row r="6189" spans="1:2">
      <c r="A6189" t="s">
        <v>10925</v>
      </c>
      <c r="B6189" t="s">
        <v>10926</v>
      </c>
    </row>
    <row r="6190" spans="1:2">
      <c r="A6190" t="s">
        <v>10925</v>
      </c>
      <c r="B6190" t="s">
        <v>10926</v>
      </c>
    </row>
    <row r="6191" spans="1:2">
      <c r="A6191" t="s">
        <v>4944</v>
      </c>
      <c r="B6191" t="s">
        <v>4945</v>
      </c>
    </row>
    <row r="6192" spans="1:2">
      <c r="A6192" t="s">
        <v>4944</v>
      </c>
      <c r="B6192" t="s">
        <v>4945</v>
      </c>
    </row>
    <row r="6193" spans="1:2">
      <c r="A6193" t="s">
        <v>14095</v>
      </c>
      <c r="B6193" t="s">
        <v>4937</v>
      </c>
    </row>
    <row r="6194" spans="1:2">
      <c r="A6194" t="s">
        <v>4936</v>
      </c>
      <c r="B6194" t="s">
        <v>4937</v>
      </c>
    </row>
    <row r="6195" spans="1:2">
      <c r="A6195" t="s">
        <v>14104</v>
      </c>
      <c r="B6195" t="s">
        <v>4935</v>
      </c>
    </row>
    <row r="6196" spans="1:2">
      <c r="A6196" t="s">
        <v>4934</v>
      </c>
      <c r="B6196" t="s">
        <v>4935</v>
      </c>
    </row>
    <row r="6197" spans="1:2">
      <c r="A6197" t="s">
        <v>9696</v>
      </c>
      <c r="B6197" t="s">
        <v>9697</v>
      </c>
    </row>
    <row r="6198" spans="1:2">
      <c r="A6198" t="s">
        <v>9696</v>
      </c>
      <c r="B6198" t="s">
        <v>9697</v>
      </c>
    </row>
    <row r="6199" spans="1:2">
      <c r="A6199" t="s">
        <v>9696</v>
      </c>
      <c r="B6199" t="s">
        <v>9697</v>
      </c>
    </row>
    <row r="6200" spans="1:2">
      <c r="A6200" t="s">
        <v>9696</v>
      </c>
      <c r="B6200" t="s">
        <v>9697</v>
      </c>
    </row>
    <row r="6201" spans="1:2">
      <c r="A6201" t="s">
        <v>12925</v>
      </c>
      <c r="B6201" t="s">
        <v>12928</v>
      </c>
    </row>
    <row r="6202" spans="1:2">
      <c r="A6202" t="s">
        <v>12927</v>
      </c>
      <c r="B6202" t="s">
        <v>12928</v>
      </c>
    </row>
    <row r="6203" spans="1:2">
      <c r="A6203" t="s">
        <v>3954</v>
      </c>
      <c r="B6203" t="s">
        <v>3955</v>
      </c>
    </row>
    <row r="6204" spans="1:2">
      <c r="A6204" t="s">
        <v>3954</v>
      </c>
      <c r="B6204" t="s">
        <v>3955</v>
      </c>
    </row>
    <row r="6205" spans="1:2">
      <c r="A6205" t="s">
        <v>12456</v>
      </c>
      <c r="B6205" t="s">
        <v>12457</v>
      </c>
    </row>
    <row r="6206" spans="1:2">
      <c r="A6206" t="s">
        <v>12456</v>
      </c>
      <c r="B6206" t="s">
        <v>12457</v>
      </c>
    </row>
    <row r="6207" spans="1:2">
      <c r="A6207" t="s">
        <v>4155</v>
      </c>
      <c r="B6207" t="s">
        <v>4156</v>
      </c>
    </row>
    <row r="6208" spans="1:2">
      <c r="A6208" t="s">
        <v>4155</v>
      </c>
      <c r="B6208" t="s">
        <v>4156</v>
      </c>
    </row>
    <row r="6209" spans="1:2">
      <c r="A6209" t="s">
        <v>3986</v>
      </c>
      <c r="B6209" t="s">
        <v>3987</v>
      </c>
    </row>
    <row r="6210" spans="1:2">
      <c r="A6210" t="s">
        <v>3986</v>
      </c>
      <c r="B6210" t="s">
        <v>3987</v>
      </c>
    </row>
    <row r="6211" spans="1:2">
      <c r="A6211" t="s">
        <v>11789</v>
      </c>
      <c r="B6211" t="s">
        <v>11790</v>
      </c>
    </row>
    <row r="6212" spans="1:2">
      <c r="A6212" t="s">
        <v>11789</v>
      </c>
      <c r="B6212" t="s">
        <v>11790</v>
      </c>
    </row>
    <row r="6213" spans="1:2">
      <c r="A6213" t="s">
        <v>9249</v>
      </c>
      <c r="B6213" t="s">
        <v>9250</v>
      </c>
    </row>
    <row r="6214" spans="1:2">
      <c r="A6214" t="s">
        <v>9249</v>
      </c>
      <c r="B6214" t="s">
        <v>9250</v>
      </c>
    </row>
    <row r="6215" spans="1:2">
      <c r="A6215" t="s">
        <v>10163</v>
      </c>
      <c r="B6215" t="s">
        <v>10164</v>
      </c>
    </row>
    <row r="6216" spans="1:2">
      <c r="A6216" t="s">
        <v>10163</v>
      </c>
      <c r="B6216" t="s">
        <v>10164</v>
      </c>
    </row>
    <row r="6217" spans="1:2">
      <c r="A6217" t="s">
        <v>4538</v>
      </c>
      <c r="B6217" t="s">
        <v>4539</v>
      </c>
    </row>
    <row r="6218" spans="1:2">
      <c r="A6218" t="s">
        <v>4538</v>
      </c>
      <c r="B6218" t="s">
        <v>4539</v>
      </c>
    </row>
    <row r="6219" spans="1:2">
      <c r="A6219" t="s">
        <v>9994</v>
      </c>
      <c r="B6219" t="s">
        <v>9995</v>
      </c>
    </row>
    <row r="6220" spans="1:2">
      <c r="A6220" t="s">
        <v>9994</v>
      </c>
      <c r="B6220" t="s">
        <v>9995</v>
      </c>
    </row>
    <row r="6221" spans="1:2">
      <c r="A6221" t="s">
        <v>13226</v>
      </c>
      <c r="B6221" t="s">
        <v>13227</v>
      </c>
    </row>
    <row r="6222" spans="1:2">
      <c r="A6222" t="s">
        <v>13226</v>
      </c>
      <c r="B6222" t="s">
        <v>13227</v>
      </c>
    </row>
    <row r="6223" spans="1:2">
      <c r="A6223" t="s">
        <v>4582</v>
      </c>
      <c r="B6223" t="s">
        <v>4583</v>
      </c>
    </row>
    <row r="6224" spans="1:2">
      <c r="A6224" t="s">
        <v>4582</v>
      </c>
      <c r="B6224" t="s">
        <v>4583</v>
      </c>
    </row>
    <row r="6225" spans="1:2">
      <c r="A6225" t="s">
        <v>9456</v>
      </c>
      <c r="B6225" t="s">
        <v>9457</v>
      </c>
    </row>
    <row r="6226" spans="1:2">
      <c r="A6226" t="s">
        <v>9456</v>
      </c>
      <c r="B6226" t="s">
        <v>9457</v>
      </c>
    </row>
    <row r="6227" spans="1:2">
      <c r="A6227" t="s">
        <v>9456</v>
      </c>
      <c r="B6227" t="s">
        <v>9457</v>
      </c>
    </row>
    <row r="6228" spans="1:2">
      <c r="A6228" t="s">
        <v>9456</v>
      </c>
      <c r="B6228" t="s">
        <v>9457</v>
      </c>
    </row>
    <row r="6229" spans="1:2">
      <c r="A6229" t="s">
        <v>11795</v>
      </c>
      <c r="B6229" t="s">
        <v>11796</v>
      </c>
    </row>
    <row r="6230" spans="1:2">
      <c r="A6230" t="s">
        <v>11795</v>
      </c>
      <c r="B6230" t="s">
        <v>11796</v>
      </c>
    </row>
  </sheetData>
  <sheetProtection algorithmName="SHA-512" hashValue="Ad0N3Y6foJftujX1+K4/1h1vLbRd6QJkGw2fJHr4+8v2mjJaTIaEnhx0jqWulDKoJ1W2Lxo6eCEAaH1Z0TXFMA==" saltValue="gIqXvf6RbTPqicYCGu2OMg==" spinCount="100000" sheet="1" objects="1" scenarios="1"/>
  <autoFilter ref="A1:B6231" xr:uid="{00000000-0009-0000-0000-00000A000000}">
    <sortState ref="A2:B6230">
      <sortCondition ref="B1:B6231"/>
    </sortState>
  </autoFilter>
  <customSheetViews>
    <customSheetView guid="{51531B83-BDD7-4890-A744-04812A317369}" showAutoFilter="1" state="hidden" topLeftCell="A2163">
      <selection activeCell="E2176" sqref="E2176"/>
      <pageMargins left="0.7" right="0.7" top="0.75" bottom="0.75" header="0.3" footer="0.3"/>
      <autoFilter ref="A1:B6231" xr:uid="{00000000-0000-0000-0000-000000000000}">
        <sortState ref="A2:B6230">
          <sortCondition ref="B1:B6231"/>
        </sortState>
      </autoFilter>
    </customSheetView>
  </customSheetViews>
  <phoneticPr fontId="2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abSelected="1" zoomScale="60" zoomScaleNormal="60" zoomScalePageLayoutView="60" workbookViewId="0">
      <selection activeCell="D16" sqref="D16:J16"/>
    </sheetView>
  </sheetViews>
  <sheetFormatPr defaultColWidth="8.875" defaultRowHeight="12.75"/>
  <cols>
    <col min="1" max="1" width="143" customWidth="1"/>
    <col min="2" max="2" width="3" customWidth="1"/>
  </cols>
  <sheetData>
    <row r="1" spans="1:2" ht="100.5" customHeight="1">
      <c r="A1" s="128" t="str">
        <f ca="1">OFFSET(L!$C$1,MATCH("Instructions"&amp;ADDRESS(ROW(),COLUMN(),4),L!$A:$A,0)-1,SL,,)</f>
        <v>RMI website: (www.responsiblemineralsinitiative.org)
Training and guidance, template, Responsible Minerals Assurance Process conformant smelter list.</v>
      </c>
      <c r="B1" s="119" t="s">
        <v>515</v>
      </c>
    </row>
    <row r="2" spans="1:2" ht="30">
      <c r="A2" s="129" t="str">
        <f ca="1">OFFSET(L!$C$1,MATCH("Instructions"&amp;ADDRESS(ROW(),COLUMN(),4),L!$A:$A,0)-1,SL,,)</f>
        <v>Introduction</v>
      </c>
      <c r="B2" s="119" t="s">
        <v>1449</v>
      </c>
    </row>
    <row r="3" spans="1:2" ht="181.5" customHeight="1">
      <c r="A3" s="126"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9" t="s">
        <v>1450</v>
      </c>
    </row>
    <row r="4" spans="1:2" ht="150">
      <c r="A4" s="126"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 See information on the Responsible Minerals Initiative (www.responsiblemineralsinitiative.org).</v>
      </c>
      <c r="B4" s="119" t="s">
        <v>1456</v>
      </c>
    </row>
    <row r="5" spans="1:2" ht="15">
      <c r="A5" s="130"/>
      <c r="B5" s="119"/>
    </row>
    <row r="6" spans="1:2" ht="30">
      <c r="A6" s="129" t="str">
        <f ca="1">OFFSET(L!$C$1,MATCH("Instructions"&amp;ADDRESS(ROW(),COLUMN(),4),L!$A:$A,0)-1,SL,,)</f>
        <v>Instructions for completing Company Information questions (rows 8 - 22).
Provide comments in ENGLISH only</v>
      </c>
      <c r="B6" s="119" t="s">
        <v>1449</v>
      </c>
    </row>
    <row r="7" spans="1:2" ht="15">
      <c r="A7" s="126" t="str">
        <f ca="1">OFFSET(L!$C$1,MATCH("Instructions"&amp;ADDRESS(ROW(),COLUMN(),4),L!$A:$A,0)-1,SL,,)</f>
        <v xml:space="preserve">Note:  Entries with (*) are mandatory fields. </v>
      </c>
      <c r="B7" s="119"/>
    </row>
    <row r="8" spans="1:2" ht="30">
      <c r="A8" s="126" t="str">
        <f ca="1">OFFSET(L!$C$1,MATCH("Instructions"&amp;ADDRESS(ROW(),COLUMN(),4),L!$A:$A,0)-1,SL,,)</f>
        <v>1. Insert your company's Legal Name.  Please do not use abbreviations. In this field you have the option to add other commercial names, DBAs, etc.</v>
      </c>
      <c r="B8" s="119"/>
    </row>
    <row r="9" spans="1:2" ht="376.5" customHeight="1">
      <c r="A9" s="18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9" t="s">
        <v>1448</v>
      </c>
    </row>
    <row r="10" spans="1:2" ht="36" customHeight="1">
      <c r="A10" s="126" t="str">
        <f ca="1">OFFSET(L!$C$1,MATCH("Instructions"&amp;ADDRESS(ROW(),COLUMN(),4),L!$A:$A,0)-1,SL,,)</f>
        <v>3. Insert your company’s unique identifier number or code (DUNS number, VAT number, customer-specific identifier, etc.)</v>
      </c>
      <c r="B10" s="119"/>
    </row>
    <row r="11" spans="1:2" ht="35.25" customHeight="1">
      <c r="A11" s="126" t="str">
        <f ca="1">OFFSET(L!$C$1,MATCH("Instructions"&amp;ADDRESS(ROW(),COLUMN(),4),L!$A:$A,0)-1,SL,,)</f>
        <v xml:space="preserve">4. Insert the source for the unique identifier number or code ("DUNS", "VAT", "Customer", etc).  </v>
      </c>
      <c r="B11" s="119"/>
    </row>
    <row r="12" spans="1:2" ht="30">
      <c r="A12" s="126" t="str">
        <f ca="1">OFFSET(L!$C$1,MATCH("Instructions"&amp;ADDRESS(ROW(),COLUMN(),4),L!$A:$A,0)-1,SL,,)</f>
        <v>5. Insert your full company address (street, city, state, country, postal code).  This field is optional.</v>
      </c>
      <c r="B12" s="119" t="s">
        <v>1449</v>
      </c>
    </row>
    <row r="13" spans="1:2" ht="33.75" customHeight="1">
      <c r="A13" s="126" t="str">
        <f ca="1">OFFSET(L!$C$1,MATCH("Instructions"&amp;ADDRESS(ROW(),COLUMN(),4),L!$A:$A,0)-1,SL,,)</f>
        <v>6. Insert the name of the person to contact regarding the contents of the declaration information. This field is mandatory.</v>
      </c>
      <c r="B13" s="119"/>
    </row>
    <row r="14" spans="1:2" ht="30">
      <c r="A14" s="126" t="str">
        <f ca="1">OFFSET(L!$C$1,MATCH("Instructions"&amp;ADDRESS(ROW(),COLUMN(),4),L!$A:$A,0)-1,SL,,)</f>
        <v>7. Insert the email address of the contact person.  If an email address is not available, state ‘‘not available’’ or ‘‘n/a.’’ A blank field may cause an error in form implementation.  This field is mandatory.</v>
      </c>
      <c r="B14" s="119"/>
    </row>
    <row r="15" spans="1:2" ht="15">
      <c r="A15" s="126" t="str">
        <f ca="1">OFFSET(L!$C$1,MATCH("Instructions"&amp;ADDRESS(ROW(),COLUMN(),4),L!$A:$A,0)-1,SL,,)</f>
        <v>8. Insert the telephone number for the contact. This field is mandatory.</v>
      </c>
      <c r="B15" s="119"/>
    </row>
    <row r="16" spans="1:2" ht="45">
      <c r="A16" s="126"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9"/>
    </row>
    <row r="17" spans="1:2" ht="15">
      <c r="A17" s="126" t="str">
        <f ca="1">OFFSET(L!$C$1,MATCH("Instructions"&amp;ADDRESS(ROW(),COLUMN(),4),L!$A:$A,0)-1,SL,,)</f>
        <v>10. Insert the title for the Authorizing person. This field is optional.</v>
      </c>
      <c r="B17" s="119"/>
    </row>
    <row r="18" spans="1:2" ht="30">
      <c r="A18" s="126" t="str">
        <f ca="1">OFFSET(L!$C$1,MATCH("Instructions"&amp;ADDRESS(ROW(),COLUMN(),4),L!$A:$A,0)-1,SL,,)</f>
        <v>11. Insert the email address of the Authorizing person.  If an email address is not available, state ‘‘not available’’ or ‘‘n/a.’’ A blank field may cause an error in form implementation.  This field is mandatory.</v>
      </c>
      <c r="B18" s="119"/>
    </row>
    <row r="19" spans="1:2" ht="15">
      <c r="A19" s="126" t="str">
        <f ca="1">OFFSET(L!$C$1,MATCH("Instructions"&amp;ADDRESS(ROW(),COLUMN(),4),L!$A:$A,0)-1,SL,,)</f>
        <v>12. Insert the telephone number for the Authorizing person. This field is mandatory.</v>
      </c>
      <c r="B19" s="119"/>
    </row>
    <row r="20" spans="1:2" ht="33.75" customHeight="1">
      <c r="A20" s="126" t="str">
        <f ca="1">OFFSET(L!$C$1,MATCH("Instructions"&amp;ADDRESS(ROW(),COLUMN(),4),L!$A:$A,0)-1,SL,,)</f>
        <v>13. Please enter the Date of Completion for this form using the format DD-MMM-YYYY.  This field is mandatory.</v>
      </c>
      <c r="B20" s="119"/>
    </row>
    <row r="21" spans="1:2" ht="30">
      <c r="A21" s="126" t="str">
        <f ca="1">OFFSET(L!$C$1,MATCH("Instructions"&amp;ADDRESS(ROW(),COLUMN(),4),L!$A:$A,0)-1,SL,,)</f>
        <v xml:space="preserve">14. As an example, the user may save the file name as:  companyname-date.xls (date as YYYY-MM-DD).  </v>
      </c>
      <c r="B21" s="119" t="s">
        <v>1449</v>
      </c>
    </row>
    <row r="22" spans="1:2" ht="15">
      <c r="A22" s="130"/>
      <c r="B22" s="119"/>
    </row>
    <row r="23" spans="1:2" ht="30">
      <c r="A23" s="129" t="str">
        <f ca="1">OFFSET(L!$C$1,MATCH("Instructions"&amp;ADDRESS(ROW(),COLUMN(),4),L!$A:$A,0)-1,SL,,)</f>
        <v>Instructions for completing the seven Due Diligence Questions (rows 24 - 65).
Provide answers in ENGLISH only</v>
      </c>
      <c r="B23" s="119" t="s">
        <v>1449</v>
      </c>
    </row>
    <row r="24" spans="1:2" ht="75">
      <c r="A24" s="126" t="str">
        <f ca="1">OFFSET(L!$C$1,MATCH("Instructions"&amp;ADDRESS(ROW(),COLUMN(),4),L!$A:$A,0)-1,SL,,)</f>
        <v>These seven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9" t="s">
        <v>1452</v>
      </c>
    </row>
    <row r="25" spans="1:2" ht="60">
      <c r="A25" s="126" t="str">
        <f ca="1">OFFSET(L!$C$1,MATCH("Instructions"&amp;ADDRESS(ROW(),COLUMN(),4),L!$A:$A,0)-1,SL,,)</f>
        <v>For each of the seven required questions, provide an answer for each metal using the pull down menu selections.The questions in this section must be completed for all 3TG. If the response for a given metal to questions 1 is positive, then  the subsequent questions shall be completed for that metal and the following due diligence questions (A to I) shall be completed about the company’s overall due diligence program.</v>
      </c>
      <c r="B25" s="119" t="s">
        <v>1449</v>
      </c>
    </row>
    <row r="26" spans="1:2" ht="276.75" customHeight="1">
      <c r="A26" s="126"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9" t="s">
        <v>1449</v>
      </c>
    </row>
    <row r="27" spans="1:2" ht="30">
      <c r="A27" s="126" t="str">
        <f ca="1">OFFSET(L!$C$1,MATCH("Instructions"&amp;ADDRESS(ROW(),COLUMN(),4),L!$A:$A,0)-1,SL,,)</f>
        <v>Some companies may require substantiation for a "No" answer that should be entered into the Comment Field.</v>
      </c>
      <c r="B27" s="119" t="s">
        <v>1449</v>
      </c>
    </row>
    <row r="28" spans="1:2" ht="247.5" customHeight="1">
      <c r="A28" s="126"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9"/>
    </row>
    <row r="29" spans="1:2" ht="135">
      <c r="A29" s="126"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compliant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9" t="s">
        <v>1449</v>
      </c>
    </row>
    <row r="30" spans="1:2" ht="153" customHeight="1">
      <c r="A30" s="126" t="str">
        <f ca="1">OFFSET(L!$C$1,MATCH("Instructions"&amp;ADDRESS(ROW(),COLUMN(),4),L!$A:$A,0)-1,SL,,)</f>
        <v xml:space="preserve">4.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0" s="119" t="s">
        <v>1449</v>
      </c>
    </row>
    <row r="31" spans="1:2" ht="180">
      <c r="A31" s="126" t="str">
        <f ca="1">OFFSET(L!$C$1,MATCH("Instructions"&amp;ADDRESS(ROW(),COLUMN(),4),L!$A:$A,0)-1,SL,,)</f>
        <v xml:space="preserve">5.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1" s="119" t="s">
        <v>1452</v>
      </c>
    </row>
    <row r="32" spans="1:2" ht="75">
      <c r="A32" s="126" t="str">
        <f ca="1">OFFSET(L!$C$1,MATCH("Instructions"&amp;ADDRESS(ROW(),COLUMN(),4),L!$A:$A,0)-1,SL,,)</f>
        <v xml:space="preserve">6.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2" s="119"/>
    </row>
    <row r="33" spans="1:2" ht="60">
      <c r="A33" s="126" t="str">
        <f ca="1">OFFSET(L!$C$1,MATCH("Instructions"&amp;ADDRESS(ROW(),COLUMN(),4),L!$A:$A,0)-1,SL,,)</f>
        <v xml:space="preserve">7.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3" s="119" t="s">
        <v>1449</v>
      </c>
    </row>
    <row r="34" spans="1:2" ht="15">
      <c r="A34" s="126" t="str">
        <f ca="1">OFFSET(L!$C$1,MATCH("Instructions"&amp;ADDRESS(ROW(),COLUMN(),4),L!$A:$A,0)-1,SL,,)</f>
        <v>Provide comments in the Comment sections as required to clarify your responses.</v>
      </c>
      <c r="B34" s="119"/>
    </row>
    <row r="35" spans="1:2" ht="15">
      <c r="A35" s="130"/>
      <c r="B35" s="119"/>
    </row>
    <row r="36" spans="1:2" ht="45">
      <c r="A36" s="129" t="str">
        <f ca="1">OFFSET(L!$C$1,MATCH("Instructions"&amp;ADDRESS(ROW(),COLUMN(),4),L!$A:$A,0)-1,SL,,)</f>
        <v>Instructions for completing Questions A. – I. (rows 69 - 85).  Questions A. through I. are mandatory if the both of responses to Question 1 and 2 are “Yes” for any metal.
Provide answers in ENGLISH only</v>
      </c>
      <c r="B36" s="119" t="s">
        <v>1449</v>
      </c>
    </row>
    <row r="37" spans="1:2" ht="135">
      <c r="A37" s="126"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I.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7" s="119" t="s">
        <v>1451</v>
      </c>
    </row>
    <row r="38" spans="1:2" ht="60">
      <c r="A38" s="126" t="str">
        <f ca="1">OFFSET(L!$C$1,MATCH("Instructions"&amp;ADDRESS(ROW(),COLUMN(),4),L!$A:$A,0)-1,SL,,)</f>
        <v>A. This is a declaration to disclose whether a company has a conflict minerals sourcing policy. The answer to this question shall be "yes" or "no." Comments shall be captured in a question comment field. 
This question is mandatory.</v>
      </c>
      <c r="B38" s="119"/>
    </row>
    <row r="39" spans="1:2" ht="75">
      <c r="A39" s="126" t="str">
        <f ca="1">OFFSET(L!$C$1,MATCH("Instructions"&amp;ADDRESS(ROW(),COLUMN(),4),L!$A:$A,0)-1,SL,,)</f>
        <v>B. This is a declaration to disclose whether a company’s conflict minerals sourcing policy is available on the company website. The answer to this question shall be "yes" or "no." If "Yes" the user shall specify the URL in a question comment field. 
This question is mandatory.</v>
      </c>
      <c r="B39" s="119"/>
    </row>
    <row r="40" spans="1:2" ht="75">
      <c r="A40" s="126" t="str">
        <f ca="1">OFFSET(L!$C$1,MATCH("Instructions"&amp;ADDRESS(ROW(),COLUMN(),4),L!$A:$A,0)-1,SL,,)</f>
        <v>C. This is a question to determine whether a company requires their direct suppliers to be DRC conflict free. The answer to this question shall be "yes" or "no."  See Definitions worksheet for definition of "DRC conflict-free".  Comments shall be captured in a question comment field. 
This question is mandatory.</v>
      </c>
      <c r="B40" s="119" t="s">
        <v>1454</v>
      </c>
    </row>
    <row r="41" spans="1:2" ht="75">
      <c r="A41" s="126" t="str">
        <f ca="1">OFFSET(L!$C$1,MATCH("Instructions"&amp;ADDRESS(ROW(),COLUMN(),4),L!$A:$A,0)-1,SL,,)</f>
        <v>D. This is a declaration to determine whether a company requires their direct suppliers to source 3TG from validated, conflict free smelters. The answer to this question shall be "yes" or "no." Comments should be captured in a question comment field.
This question is mandatory.</v>
      </c>
      <c r="B41" s="119" t="s">
        <v>1452</v>
      </c>
    </row>
    <row r="42" spans="1:2" ht="180">
      <c r="A42" s="126" t="str">
        <f ca="1">OFFSET(L!$C$1,MATCH("Instructions"&amp;ADDRESS(ROW(),COLUMN(),4),L!$A:$A,0)-1,SL,,)</f>
        <v>E. Please answer  "yes" or "no" to disclose whether your company has implemented conflict minerals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conflict-free mineral supply chain; identifying and assessing risks in the supply chain; designing and implementing a strategy to respond to identified risks; verifying your direct supplier’s compliance to its DRC conflict-free policy, etc.  These due diligence measure examples are consistent with the guidelines included in the internationally recognized OECD Guidance.
This question is mandatory.</v>
      </c>
      <c r="B42" s="119" t="s">
        <v>1453</v>
      </c>
    </row>
    <row r="43" spans="1:2" ht="150">
      <c r="A43" s="126" t="str">
        <f ca="1">OFFSET(L!$C$1,MATCH("Instructions"&amp;ADDRESS(ROW(),COLUMN(),4),L!$A:$A,0)-1,SL,,)</f>
        <v>F.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9" t="s">
        <v>1449</v>
      </c>
    </row>
    <row r="44" spans="1:2" ht="135">
      <c r="A44" s="126" t="str">
        <f ca="1">OFFSET(L!$C$1,MATCH("Instructions"&amp;ADDRESS(ROW(),COLUMN(),4),L!$A:$A,0)-1,SL,,)</f>
        <v>G.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9" t="s">
        <v>1450</v>
      </c>
    </row>
    <row r="45" spans="1:2" ht="60">
      <c r="A45" s="126" t="str">
        <f ca="1">OFFSET(L!$C$1,MATCH("Instructions"&amp;ADDRESS(ROW(),COLUMN(),4),L!$A:$A,0)-1,SL,,)</f>
        <v>H. This is a question to disclose whether a company’s review process includes corrective action management. The answer to this question shall be "yes" or "no." Comments shall be captured in a question comment field. 
This question is mandatory.</v>
      </c>
      <c r="B45" s="119" t="s">
        <v>1449</v>
      </c>
    </row>
    <row r="46" spans="1:2" ht="45">
      <c r="A46" s="126" t="str">
        <f ca="1">OFFSET(L!$C$1,MATCH("Instructions"&amp;ADDRESS(ROW(),COLUMN(),4),L!$A:$A,0)-1,SL,,)</f>
        <v>I. This is a question to disclose whether a company is subject to the SEC rule. The answer to this question shall be "yes" or "no." Comments shall be captured in a question comment field. This question is mandatory. For more information please refer to www.sec.gov.</v>
      </c>
      <c r="B46" s="119" t="s">
        <v>1452</v>
      </c>
    </row>
    <row r="47" spans="1:2" ht="15">
      <c r="A47" s="130"/>
      <c r="B47" s="119"/>
    </row>
    <row r="48" spans="1:2" ht="30">
      <c r="A48" s="129" t="str">
        <f ca="1">OFFSET(L!$C$1,MATCH("Instructions"&amp;ADDRESS(ROW(),COLUMN(),4),L!$A:$A,0)-1,SL,,)</f>
        <v>Note:  Columns with (*) are mandatory fields</v>
      </c>
      <c r="B48" s="119" t="s">
        <v>1449</v>
      </c>
    </row>
    <row r="49" spans="1:2" ht="45">
      <c r="A49" s="126"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49" s="119"/>
    </row>
    <row r="50" spans="1:2" ht="60">
      <c r="A50" s="126" t="str">
        <f ca="1">OFFSET(L!$C$1,MATCH("Instructions"&amp;ADDRESS(ROW(),COLUMN(),4),L!$A:$A,0)-1,SL,,)</f>
        <v>1. Smelter Identification Input Column - If you know the Smelter Identification Number, input the number in Column A (columns B, C, E, F, G, I, and J will auto-populate).  Column A does not autopopulate.</v>
      </c>
      <c r="B50" s="119" t="s">
        <v>1448</v>
      </c>
    </row>
    <row r="51" spans="1:2" ht="30">
      <c r="A51" s="126" t="str">
        <f ca="1">OFFSET(L!$C$1,MATCH("Instructions"&amp;ADDRESS(ROW(),COLUMN(),4),L!$A:$A,0)-1,SL,,)</f>
        <v>2. Metal (*)   -   Use the pull down menu to select the metal for which you are entering smelter information.  This field is mandatory.</v>
      </c>
      <c r="B51" s="119" t="s">
        <v>1449</v>
      </c>
    </row>
    <row r="52" spans="1:2" ht="60">
      <c r="A52" s="12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2" s="119"/>
    </row>
    <row r="53" spans="1:2" ht="30">
      <c r="A53" s="199" t="str">
        <f ca="1">OFFSET(L!$C$1,MATCH("Instructions"&amp;ADDRESS(ROW(),COLUMN(),4),L!$A:$A,0)-1,SL,,)</f>
        <v>4. Smelter Name (1)- Fill in smelter name if you selected "Smelter Not Listed" in column C.  This field will auto-populate when a smelter name in selected in Column C.  This field is mandatory.</v>
      </c>
      <c r="B53" s="119" t="s">
        <v>1449</v>
      </c>
    </row>
    <row r="54" spans="1:2" ht="60">
      <c r="A54" s="126"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4" s="119" t="s">
        <v>1448</v>
      </c>
    </row>
    <row r="55" spans="1:2" ht="75">
      <c r="A55" s="126"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5" s="119" t="s">
        <v>1454</v>
      </c>
    </row>
    <row r="56" spans="1:2" ht="60">
      <c r="A56" s="126"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6" s="119" t="s">
        <v>1448</v>
      </c>
    </row>
    <row r="57" spans="1:2" ht="60">
      <c r="A57" s="126" t="str">
        <f ca="1">OFFSET(L!$C$1,MATCH("Instructions"&amp;ADDRESS(ROW(),COLUMN(),4),L!$A:$A,0)-1,SL,,)</f>
        <v>8. Smelter Street -  Provide the street name on which the smelter is located. This field is optional.</v>
      </c>
      <c r="B57" s="119" t="s">
        <v>1448</v>
      </c>
    </row>
    <row r="58" spans="1:2" ht="60">
      <c r="A58" s="126" t="str">
        <f ca="1">OFFSET(L!$C$1,MATCH("Instructions"&amp;ADDRESS(ROW(),COLUMN(),4),L!$A:$A,0)-1,SL,,)</f>
        <v>9. Smelter City – Provide the city name of where the smelter is located. This field is optional.</v>
      </c>
      <c r="B58" s="119" t="s">
        <v>1448</v>
      </c>
    </row>
    <row r="59" spans="1:2" ht="30">
      <c r="A59" s="126" t="str">
        <f ca="1">OFFSET(L!$C$1,MATCH("Instructions"&amp;ADDRESS(ROW(),COLUMN(),4),L!$A:$A,0)-1,SL,,)</f>
        <v>10.. Smelter Location: State/Province, if applicable – Provide the state or province where the smelter is located. This field is optional.</v>
      </c>
      <c r="B59" s="119" t="s">
        <v>1449</v>
      </c>
    </row>
    <row r="60" spans="1:2" ht="198.75" customHeight="1">
      <c r="A60" s="126"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0" s="119" t="s">
        <v>1452</v>
      </c>
    </row>
    <row r="61" spans="1:2" ht="45">
      <c r="A61" s="126"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1" s="119" t="s">
        <v>1452</v>
      </c>
    </row>
    <row r="62" spans="1:2" ht="75">
      <c r="A62" s="126"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2" s="119" t="s">
        <v>1448</v>
      </c>
    </row>
    <row r="63" spans="1:2" ht="90">
      <c r="A63" s="126"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3" s="119" t="s">
        <v>1448</v>
      </c>
    </row>
    <row r="64" spans="1:2" ht="90">
      <c r="A64" s="126" t="str">
        <f ca="1">OFFSET(L!$C$1,MATCH("Instructions"&amp;ADDRESS(ROW(),COLUMN(),4),L!$A:$A,0)-1,SL,,)</f>
        <v>15. Indicates whether the smelter solely obtains inputs for its smelting process(es) from recycled or scrap sources. This question is optional.  Permissible responses to this question are:
- Yes
- No
- Unknown</v>
      </c>
      <c r="B64" s="119"/>
    </row>
    <row r="65" spans="1:2" ht="30">
      <c r="A65" s="126" t="str">
        <f ca="1">OFFSET(L!$C$1,MATCH("Instructions"&amp;ADDRESS(ROW(),COLUMN(),4),L!$A:$A,0)-1,SL,,)</f>
        <v>16. Comments – free form text field to enter any comments concerning the smelter.  Example: smelter is being acquired by Company YYY</v>
      </c>
      <c r="B65" s="119"/>
    </row>
    <row r="66" spans="1:2" ht="110.25" customHeight="1">
      <c r="A66" s="126"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6" s="119"/>
    </row>
    <row r="67" spans="1:2" s="28" customFormat="1" ht="15">
      <c r="A67" s="131"/>
      <c r="B67" s="119"/>
    </row>
    <row r="68" spans="1:2" s="28" customFormat="1" ht="153" customHeight="1">
      <c r="A68" s="129" t="str">
        <f ca="1">OFFSET(L!$C$1,MATCH("Instructions"&amp;ADDRESS(ROW(),COLUMN(),4),L!$A:$A,0)-1,SL,,)</f>
        <v>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19"/>
    </row>
    <row r="69" spans="1:2" s="28" customFormat="1" ht="15">
      <c r="A69" s="131"/>
      <c r="B69" s="119"/>
    </row>
    <row r="70" spans="1:2" ht="60">
      <c r="A70" s="12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19" t="s">
        <v>1449</v>
      </c>
    </row>
    <row r="71" spans="1:2" ht="165">
      <c r="A71" s="12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1" s="119" t="s">
        <v>1455</v>
      </c>
    </row>
    <row r="72" spans="1:2" ht="90">
      <c r="A72" s="12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19" t="s">
        <v>1453</v>
      </c>
    </row>
    <row r="73" spans="1:2" ht="75">
      <c r="A73" s="126" t="str">
        <f ca="1">OFFSET(L!$C$1,MATCH("Instructions"&amp;ADDRESS(ROW(),COLUMN(),4),L!$A:$A,0)-1,SL,,)</f>
        <v xml:space="preserve">By accessing and using the List or any Tool, and in consideration thereof, the User agrees to the foregoing. </v>
      </c>
      <c r="B73" s="119" t="s">
        <v>1454</v>
      </c>
    </row>
    <row r="74" spans="1:2" ht="30">
      <c r="A74" s="126"/>
      <c r="B74" s="119" t="s">
        <v>514</v>
      </c>
    </row>
    <row r="75" spans="1:2" ht="15">
      <c r="A75" s="126" t="str">
        <f ca="1">OFFSET(L!$C$1,MATCH("General"&amp;"Cpy",L!$A:$A,0)-1,SL,,)</f>
        <v>© 2018 Responsible Minerals Initiative. All rights reserved.</v>
      </c>
      <c r="B75" s="120"/>
    </row>
    <row r="76" spans="1:2" ht="15">
      <c r="A76" s="127" t="s">
        <v>1164</v>
      </c>
      <c r="B76" s="120"/>
    </row>
    <row r="77" spans="1:2" ht="15">
      <c r="A77" s="174" t="s">
        <v>14582</v>
      </c>
    </row>
  </sheetData>
  <sheetProtection password="E985" sheet="1" objects="1" scenarios="1" formatRow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&amp;P / &amp;N ページ</oddFooter>
      </headerFooter>
    </customSheetView>
    <customSheetView guid="{81CF54B1-70AB-4A68-BB72-21925B5D4874}" hiddenColumns="1">
      <selection activeCell="C3" sqref="C3:G3"/>
      <pageMargins left="0.7" right="0.7" top="0.75" bottom="0.75" header="0.3" footer="0.3"/>
    </customSheetView>
  </customSheetViews>
  <phoneticPr fontId="28"/>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5" fitToHeight="3" orientation="portrait" r:id="rId2"/>
  <headerFooter>
    <oddFooter>&amp;P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tabSelected="1" topLeftCell="C1" zoomScale="80" zoomScaleNormal="80" zoomScalePageLayoutView="80" workbookViewId="0">
      <pane ySplit="2" topLeftCell="A3" activePane="bottomLeft" state="frozen"/>
      <selection activeCell="D16" sqref="D16:J16"/>
      <selection pane="bottomLeft" activeCell="D16" sqref="D16:J16"/>
    </sheetView>
  </sheetViews>
  <sheetFormatPr defaultColWidth="8.875" defaultRowHeight="12.75"/>
  <cols>
    <col min="1" max="1" width="1.625" style="118" customWidth="1"/>
    <col min="2" max="2" width="35.5" style="118" customWidth="1"/>
    <col min="3" max="3" width="105.5" style="118" customWidth="1"/>
    <col min="4" max="5" width="1.625" style="118" customWidth="1"/>
    <col min="6" max="6" width="4.5" style="118" customWidth="1"/>
    <col min="7" max="7" width="4.875" style="118" customWidth="1"/>
    <col min="8" max="16384" width="8.875" style="118"/>
  </cols>
  <sheetData>
    <row r="1" spans="1:5" ht="13.5" thickTop="1">
      <c r="A1" s="371"/>
      <c r="B1" s="372"/>
      <c r="C1" s="372"/>
      <c r="D1" s="373"/>
    </row>
    <row r="2" spans="1:5" ht="71.25" customHeight="1">
      <c r="A2" s="91"/>
      <c r="B2" s="172" t="str">
        <f ca="1">OFFSET(L!$C$1,MATCH("Definitions"&amp;ADDRESS(ROW(),COLUMN(),4),L!$A:$A,0)-1,SL,,)</f>
        <v>ITEM</v>
      </c>
      <c r="C2" s="172" t="str">
        <f ca="1">OFFSET(L!$C$1,MATCH("Definitions"&amp;ADDRESS(ROW(),COLUMN(),4),L!$A:$A,0)-1,SL,,)</f>
        <v>DEFINITION</v>
      </c>
      <c r="D2" s="375"/>
      <c r="E2" s="132"/>
    </row>
    <row r="3" spans="1:5" ht="63.95" customHeight="1">
      <c r="A3" s="91"/>
      <c r="B3" s="78" t="str">
        <f ca="1">OFFSET(L!$C$1,MATCH("Definitions"&amp;ADDRESS(ROW(),COLUMN(),4),L!$A:$A,0)-1,SL,,)</f>
        <v>3TG</v>
      </c>
      <c r="C3" s="78" t="str">
        <f ca="1">OFFSET(L!$C$1,MATCH("Definitions"&amp;ADDRESS(ROW(),COLUMN(),4),L!$A:$A,0)-1,SL,,)</f>
        <v>Tantalum, tin, tungsten, gold</v>
      </c>
      <c r="D3" s="375"/>
      <c r="E3" s="133" t="s">
        <v>1457</v>
      </c>
    </row>
    <row r="4" spans="1:5" ht="63.75" customHeight="1">
      <c r="A4" s="91"/>
      <c r="B4" s="78" t="str">
        <f ca="1">OFFSET(L!$C$1,MATCH("Definitions"&amp;ADDRESS(ROW(),COLUMN(),4),L!$A:$A,0)-1,SL,,)</f>
        <v>Authorizer</v>
      </c>
      <c r="C4" s="7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75"/>
      <c r="E4" s="133"/>
    </row>
    <row r="5" spans="1:5" ht="105">
      <c r="A5" s="91"/>
      <c r="B5" s="78" t="str">
        <f ca="1">OFFSET(L!$C$1,MATCH("Definitions"&amp;ADDRESS(ROW(),COLUMN(),4),L!$A:$A,0)-1,SL,,)</f>
        <v>Conflict Mineral</v>
      </c>
      <c r="C5" s="78"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5" s="375"/>
      <c r="E5" s="133" t="s">
        <v>1458</v>
      </c>
    </row>
    <row r="6" spans="1:5" ht="75">
      <c r="A6" s="91"/>
      <c r="B6" s="78" t="str">
        <f ca="1">OFFSET(L!$C$1,MATCH("Definitions"&amp;ADDRESS(ROW(),COLUMN(),4),L!$A:$A,0)-1,SL,,)</f>
        <v>Covered Country(ies)</v>
      </c>
      <c r="C6" s="78"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6" s="375"/>
      <c r="E6" s="133" t="s">
        <v>1458</v>
      </c>
    </row>
    <row r="7" spans="1:5" ht="135">
      <c r="A7" s="91"/>
      <c r="B7" s="78" t="str">
        <f ca="1">OFFSET(L!$C$1,MATCH("Definitions"&amp;ADDRESS(ROW(),COLUMN(),4),L!$A:$A,0)-1,SL,,)</f>
        <v>Declaration Scope or Class</v>
      </c>
      <c r="C7" s="7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75"/>
      <c r="E7" s="133" t="s">
        <v>1461</v>
      </c>
    </row>
    <row r="8" spans="1:5" ht="60">
      <c r="A8" s="91"/>
      <c r="B8" s="78" t="str">
        <f ca="1">OFFSET(L!$C$1,MATCH("Definitions"&amp;ADDRESS(ROW(),COLUMN(),4),L!$A:$A,0)-1,SL,,)</f>
        <v>Dodd-Frank</v>
      </c>
      <c r="C8" s="78" t="str">
        <f ca="1">OFFSET(L!$C$1,MATCH("Definitions"&amp;ADDRESS(ROW(),COLUMN(),4),L!$A:$A,0)-1,SL,,)</f>
        <v>2010 United States legislation, Dodd-Frank Wall Street Reform and Consumer Protection Act, Section 1502 (“Dodd-Frank”) (http://www.sec.gov/about/laws/wallstreetreform-cpa.pdf)</v>
      </c>
      <c r="D8" s="375"/>
      <c r="E8" s="133" t="s">
        <v>1458</v>
      </c>
    </row>
    <row r="9" spans="1:5" ht="45">
      <c r="A9" s="91"/>
      <c r="B9" s="78" t="str">
        <f ca="1">OFFSET(L!$C$1,MATCH("Definitions"&amp;ADDRESS(ROW(),COLUMN(),4),L!$A:$A,0)-1,SL,,)</f>
        <v>DRC</v>
      </c>
      <c r="C9" s="78" t="str">
        <f ca="1">OFFSET(L!$C$1,MATCH("Definitions"&amp;ADDRESS(ROW(),COLUMN(),4),L!$A:$A,0)-1,SL,,)</f>
        <v>Democratic Republic of Congo</v>
      </c>
      <c r="D9" s="375"/>
      <c r="E9" s="133" t="s">
        <v>1457</v>
      </c>
    </row>
    <row r="10" spans="1:5" ht="60">
      <c r="A10" s="91"/>
      <c r="B10" s="78" t="str">
        <f ca="1">OFFSET(L!$C$1,MATCH("Definitions"&amp;ADDRESS(ROW(),COLUMN(),4),L!$A:$A,0)-1,SL,,)</f>
        <v>DRC conflict-free</v>
      </c>
      <c r="C10" s="78"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0" s="375"/>
      <c r="E10" s="133" t="s">
        <v>1457</v>
      </c>
    </row>
    <row r="11" spans="1:5" ht="60">
      <c r="A11" s="91"/>
      <c r="B11" s="78" t="str">
        <f ca="1">OFFSET(L!$C$1,MATCH("Definitions"&amp;ADDRESS(ROW(),COLUMN(),4),L!$A:$A,0)-1,SL,,)</f>
        <v>Gold (Au) refiner (smelter)</v>
      </c>
      <c r="C11" s="78"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1" s="375"/>
      <c r="E11" s="133" t="s">
        <v>1457</v>
      </c>
    </row>
    <row r="12" spans="1:5" ht="107.25" customHeight="1">
      <c r="A12" s="91"/>
      <c r="B12" s="78" t="str">
        <f ca="1">OFFSET(L!$C$1,MATCH("Definitions"&amp;ADDRESS(ROW(),COLUMN(),4),L!$A:$A,0)-1,SL,,)</f>
        <v>Independent Third-Party Audit Firm</v>
      </c>
      <c r="C12" s="78"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2" s="375"/>
      <c r="E12" s="133" t="s">
        <v>1459</v>
      </c>
    </row>
    <row r="13" spans="1:5" ht="303.75" customHeight="1">
      <c r="A13" s="91"/>
      <c r="B13" s="78" t="str">
        <f ca="1">OFFSET(L!$C$1,MATCH("Definitions"&amp;ADDRESS(ROW(),COLUMN(),4),L!$A:$A,0)-1,SL,,)</f>
        <v>Intentionally added</v>
      </c>
      <c r="C13" s="78"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3" s="375"/>
      <c r="E13" s="133" t="s">
        <v>1457</v>
      </c>
    </row>
    <row r="14" spans="1:5" ht="135">
      <c r="A14" s="91"/>
      <c r="B14" s="78" t="str">
        <f ca="1">OFFSET(L!$C$1,MATCH("Definitions"&amp;ADDRESS(ROW(),COLUMN(),4),L!$A:$A,0)-1,SL,,)</f>
        <v>IPC</v>
      </c>
      <c r="C14" s="78"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4" s="375"/>
      <c r="E14" s="133" t="s">
        <v>1457</v>
      </c>
    </row>
    <row r="15" spans="1:5" ht="60">
      <c r="A15" s="91"/>
      <c r="B15" s="78" t="str">
        <f ca="1">OFFSET(L!$C$1,MATCH("Definitions"&amp;ADDRESS(ROW(),COLUMN(),4),L!$A:$A,0)-1,SL,,)</f>
        <v>IPC-1755 Conflict Minerals Data Exchange Standard</v>
      </c>
      <c r="C15" s="78"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5" s="375"/>
      <c r="E15" s="133" t="s">
        <v>1457</v>
      </c>
    </row>
    <row r="16" spans="1:5" ht="180">
      <c r="A16" s="91"/>
      <c r="B16" s="78" t="str">
        <f ca="1">OFFSET(L!$C$1,MATCH("Definitions"&amp;ADDRESS(ROW(),COLUMN(),4),L!$A:$A,0)-1,SL,,)</f>
        <v>Necessary for the Functionality of a Product</v>
      </c>
      <c r="C16" s="78"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6" s="375"/>
      <c r="E16" s="133" t="s">
        <v>1457</v>
      </c>
    </row>
    <row r="17" spans="1:5" ht="150">
      <c r="A17" s="91"/>
      <c r="B17" s="78" t="str">
        <f ca="1">OFFSET(L!$C$1,MATCH("Definitions"&amp;ADDRESS(ROW(),COLUMN(),4),L!$A:$A,0)-1,SL,,)</f>
        <v>Necessary for the Production of a Product</v>
      </c>
      <c r="C17" s="78"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7" s="375"/>
      <c r="E17" s="133" t="s">
        <v>1457</v>
      </c>
    </row>
    <row r="18" spans="1:5" ht="15">
      <c r="A18" s="91"/>
      <c r="B18" s="78" t="str">
        <f ca="1">OFFSET(L!$C$1,MATCH("Definitions"&amp;ADDRESS(ROW(),COLUMN(),4),L!$A:$A,0)-1,SL,,)</f>
        <v>OECD</v>
      </c>
      <c r="C18" s="78" t="str">
        <f ca="1">OFFSET(L!$C$1,MATCH("Definitions"&amp;ADDRESS(ROW(),COLUMN(),4),L!$A:$A,0)-1,SL,,)</f>
        <v>Organisation for Economic Co-operation and Development</v>
      </c>
      <c r="D18" s="375"/>
      <c r="E18" s="133"/>
    </row>
    <row r="19" spans="1:5" ht="45">
      <c r="A19" s="91"/>
      <c r="B19" s="78" t="str">
        <f ca="1">OFFSET(L!$C$1,MATCH("Definitions"&amp;ADDRESS(ROW(),COLUMN(),4),L!$A:$A,0)-1,SL,,)</f>
        <v>Product</v>
      </c>
      <c r="C19" s="78" t="str">
        <f ca="1">OFFSET(L!$C$1,MATCH("Definitions"&amp;ADDRESS(ROW(),COLUMN(),4),L!$A:$A,0)-1,SL,,)</f>
        <v>A company’s Product or Finished good is a material or item which has completed the final stage of manufacturing and/or processing and is available for distribution or sale to customers.</v>
      </c>
      <c r="D19" s="375"/>
      <c r="E19" s="133"/>
    </row>
    <row r="20" spans="1:5" ht="15">
      <c r="A20" s="91"/>
      <c r="B20" s="78" t="str">
        <f ca="1">OFFSET(L!$C$1,MATCH("Definitions"&amp;ADDRESS(ROW(),COLUMN(),4),L!$A:$A,0)-1,SL,,)</f>
        <v>RBA</v>
      </c>
      <c r="C20" s="78" t="str">
        <f ca="1">OFFSET(L!$C$1,MATCH("Definitions"&amp;ADDRESS(ROW(),COLUMN(),4),L!$A:$A,0)-1,SL,,)</f>
        <v>Responsible Business Alliance (www.responsiblebusiness.org)</v>
      </c>
      <c r="D20" s="375"/>
      <c r="E20" s="133"/>
    </row>
    <row r="21" spans="1:5" ht="106.5" customHeight="1">
      <c r="A21" s="91"/>
      <c r="B21" s="78" t="str">
        <f ca="1">OFFSET(L!$C$1,MATCH("Definitions"&amp;ADDRESS(ROW(),COLUMN(),4),L!$A:$A,0)-1,SL,,)</f>
        <v>Recycled or Scrap Sources</v>
      </c>
      <c r="C21" s="78"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1" s="375"/>
      <c r="E21" s="133"/>
    </row>
    <row r="22" spans="1:5" ht="60">
      <c r="A22" s="91"/>
      <c r="B22" s="78" t="str">
        <f ca="1">OFFSET(L!$C$1,MATCH("Definitions"&amp;ADDRESS(ROW(),COLUMN(),4),L!$A:$A,0)-1,SL,,)</f>
        <v>Responsible Minerals Assurance Process (RMAP)</v>
      </c>
      <c r="C22" s="78"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2" s="375"/>
      <c r="E22" s="133"/>
    </row>
    <row r="23" spans="1:5" ht="168" customHeight="1">
      <c r="A23" s="91"/>
      <c r="B23" s="78" t="str">
        <f ca="1">OFFSET(L!$C$1,MATCH("Definitions"&amp;ADDRESS(ROW(),COLUMN(),4),L!$A:$A,0)-1,SL,,)</f>
        <v>Responsible Minerals Initiative</v>
      </c>
      <c r="C23" s="78"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CFSI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3" s="375"/>
      <c r="E23" s="133"/>
    </row>
    <row r="24" spans="1:5" ht="150">
      <c r="A24" s="91"/>
      <c r="B24" s="78" t="str">
        <f ca="1">OFFSET(L!$C$1,MATCH("Definitions"&amp;ADDRESS(ROW(),COLUMN(),4),L!$A:$A,0)-1,SL,,)</f>
        <v>RMAP Conformant Smelter List</v>
      </c>
      <c r="C24" s="78"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4" s="375"/>
      <c r="E24" s="133" t="s">
        <v>1457</v>
      </c>
    </row>
    <row r="25" spans="1:5" ht="75">
      <c r="A25" s="91"/>
      <c r="B25" s="78" t="str">
        <f ca="1">OFFSET(L!$C$1,MATCH("Definitions"&amp;ADDRESS(ROW(),COLUMN(),4),L!$A:$A,0)-1,SL,,)</f>
        <v>SEC</v>
      </c>
      <c r="C25" s="78" t="str">
        <f ca="1">OFFSET(L!$C$1,MATCH("Definitions"&amp;ADDRESS(ROW(),COLUMN(),4),L!$A:$A,0)-1,SL,,)</f>
        <v>U.S. Securities and Exchange Commission (www.sec.gov)</v>
      </c>
      <c r="D25" s="375"/>
      <c r="E25" s="133" t="s">
        <v>1459</v>
      </c>
    </row>
    <row r="26" spans="1:5" ht="75">
      <c r="A26" s="91"/>
      <c r="B26" s="78" t="str">
        <f ca="1">OFFSET(L!$C$1,MATCH("Definitions"&amp;ADDRESS(ROW(),COLUMN(),4),L!$A:$A,0)-1,SL,,)</f>
        <v>Smelter</v>
      </c>
      <c r="C26" s="78"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6" s="375"/>
      <c r="E26" s="133" t="s">
        <v>1457</v>
      </c>
    </row>
    <row r="27" spans="1:5" ht="60">
      <c r="A27" s="91"/>
      <c r="B27" s="78" t="str">
        <f ca="1">OFFSET(L!$C$1,MATCH("Definitions"&amp;ADDRESS(ROW(),COLUMN(),4),L!$A:$A,0)-1,SL,,)</f>
        <v>Smelter Identification Number</v>
      </c>
      <c r="C27" s="7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7" s="375"/>
      <c r="E27" s="133" t="s">
        <v>1458</v>
      </c>
    </row>
    <row r="28" spans="1:5" ht="108" customHeight="1">
      <c r="A28" s="91"/>
      <c r="B28" s="78" t="str">
        <f ca="1">OFFSET(L!$C$1,MATCH("Definitions"&amp;ADDRESS(ROW(),COLUMN(),4),L!$A:$A,0)-1,SL,,)</f>
        <v>Tantalum (Ta) smelter</v>
      </c>
      <c r="C28" s="78"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8" s="375"/>
      <c r="E28" s="133" t="s">
        <v>1459</v>
      </c>
    </row>
    <row r="29" spans="1:5" ht="121.5" customHeight="1">
      <c r="A29" s="91"/>
      <c r="B29" s="78" t="str">
        <f ca="1">OFFSET(L!$C$1,MATCH("Definitions"&amp;ADDRESS(ROW(),COLUMN(),4),L!$A:$A,0)-1,SL,,)</f>
        <v>Tin (Sn) smelter</v>
      </c>
      <c r="C29" s="78"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29" s="375"/>
      <c r="E29" s="133" t="s">
        <v>1460</v>
      </c>
    </row>
    <row r="30" spans="1:5" ht="122.25" customHeight="1">
      <c r="A30" s="91"/>
      <c r="B30" s="78" t="str">
        <f ca="1">OFFSET(L!$C$1,MATCH("Definitions"&amp;ADDRESS(ROW(),COLUMN(),4),L!$A:$A,0)-1,SL,,)</f>
        <v>Tungsten (W) smelter</v>
      </c>
      <c r="C30" s="78"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0" s="375"/>
      <c r="E30" s="133"/>
    </row>
    <row r="31" spans="1:5" ht="15">
      <c r="A31" s="91"/>
      <c r="B31" s="374" t="str">
        <f ca="1">OFFSET(L!$C$1,MATCH("General"&amp;"Cpy",L!$A:$A,0)-1,SL,,)</f>
        <v>© 2018 Responsible Minerals Initiative. All rights reserved.</v>
      </c>
      <c r="C31" s="374"/>
      <c r="D31" s="375"/>
      <c r="E31" s="133"/>
    </row>
    <row r="32" spans="1:5" ht="13.5" thickBot="1">
      <c r="A32" s="92"/>
      <c r="B32" s="195"/>
      <c r="C32" s="195"/>
      <c r="D32" s="376"/>
    </row>
    <row r="33" ht="13.5" thickTop="1"/>
  </sheetData>
  <sheetProtection password="E985" sheet="1" objects="1" scenarios="1" formatColumns="0"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customSheetView>
  </customSheetViews>
  <mergeCells count="3">
    <mergeCell ref="A1:D1"/>
    <mergeCell ref="B31:C31"/>
    <mergeCell ref="D2:D32"/>
  </mergeCells>
  <phoneticPr fontId="28"/>
  <pageMargins left="0.70866141732283472" right="0.70866141732283472" top="0.74803149606299213" bottom="0.74803149606299213" header="0.31496062992125984" footer="0.31496062992125984"/>
  <pageSetup scale="22"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05"/>
  <sheetViews>
    <sheetView showGridLines="0" showZeros="0" tabSelected="1" zoomScale="70" zoomScaleNormal="70" zoomScalePageLayoutView="70" workbookViewId="0">
      <selection activeCell="D16" sqref="D16:J16"/>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8" hidden="1" customWidth="1"/>
    <col min="13" max="15" width="4.875" style="118" hidden="1" customWidth="1"/>
    <col min="16" max="23" width="9.125" hidden="1" customWidth="1"/>
    <col min="24" max="24" width="9.125" customWidth="1"/>
  </cols>
  <sheetData>
    <row r="1" spans="1:34" ht="15.75" thickTop="1">
      <c r="A1" s="396"/>
      <c r="B1" s="397"/>
      <c r="C1" s="397"/>
      <c r="D1" s="397"/>
      <c r="E1" s="397"/>
      <c r="F1" s="397"/>
      <c r="G1" s="397"/>
      <c r="H1" s="397"/>
      <c r="I1" s="397"/>
      <c r="J1" s="397"/>
      <c r="K1" s="398"/>
      <c r="L1" s="144"/>
      <c r="M1" s="135"/>
      <c r="N1" s="135"/>
      <c r="O1" s="136"/>
      <c r="P1" s="12"/>
      <c r="Q1" s="12"/>
      <c r="R1" s="12"/>
      <c r="S1" s="12"/>
      <c r="T1" s="12"/>
      <c r="U1" s="12"/>
      <c r="V1" s="12"/>
      <c r="W1" s="12"/>
      <c r="X1" s="12"/>
      <c r="Y1" s="12"/>
      <c r="Z1" s="12"/>
      <c r="AA1" s="12"/>
      <c r="AB1" s="12"/>
      <c r="AC1" s="12"/>
      <c r="AD1" s="12"/>
      <c r="AE1" s="12"/>
      <c r="AF1" s="12"/>
      <c r="AG1" s="12"/>
      <c r="AH1" s="12"/>
    </row>
    <row r="2" spans="1:34" ht="82.35" customHeight="1">
      <c r="A2" s="46"/>
      <c r="B2" s="171"/>
      <c r="C2" s="47"/>
      <c r="D2" s="399" t="str">
        <f ca="1">OFFSET(L!$C$1,MATCH("Declaration"&amp;ADDRESS(ROW(),COLUMN(),4),L!$A:$A,0)-1,SL,,)</f>
        <v>Conflict Minerals Reporting Template (CMRT)</v>
      </c>
      <c r="E2" s="400"/>
      <c r="F2" s="400"/>
      <c r="G2" s="400"/>
      <c r="H2" s="400"/>
      <c r="I2" s="400"/>
      <c r="J2" s="401"/>
      <c r="K2" s="48"/>
      <c r="L2" s="145"/>
      <c r="M2" s="137"/>
      <c r="N2" s="138"/>
      <c r="O2" s="138"/>
      <c r="P2" s="12"/>
      <c r="Q2" s="12"/>
      <c r="R2" s="12"/>
      <c r="S2" s="12"/>
      <c r="T2" s="12"/>
      <c r="U2" s="12"/>
      <c r="V2" s="12"/>
      <c r="W2" s="12"/>
      <c r="X2" s="12"/>
      <c r="Y2" s="12"/>
      <c r="Z2" s="12"/>
      <c r="AA2" s="12"/>
      <c r="AB2" s="12"/>
      <c r="AC2" s="12"/>
      <c r="AD2" s="12"/>
      <c r="AE2" s="12"/>
      <c r="AF2" s="12"/>
      <c r="AG2" s="12"/>
      <c r="AH2" s="12"/>
    </row>
    <row r="3" spans="1:34" ht="139.5" customHeight="1">
      <c r="A3" s="46"/>
      <c r="B3" s="170" t="s">
        <v>3149</v>
      </c>
      <c r="C3" s="18"/>
      <c r="D3" s="49" t="s">
        <v>989</v>
      </c>
      <c r="E3" s="12"/>
      <c r="F3" s="409"/>
      <c r="G3" s="409"/>
      <c r="H3" s="409"/>
      <c r="I3" s="194"/>
      <c r="J3" s="173" t="s">
        <v>14598</v>
      </c>
      <c r="K3" s="48"/>
      <c r="L3" s="144"/>
      <c r="M3" s="135"/>
      <c r="N3" s="135"/>
      <c r="O3" s="136"/>
      <c r="P3" s="149">
        <f>MATCH($D$3,LN,0)</f>
        <v>1</v>
      </c>
    </row>
    <row r="4" spans="1:34" ht="15.75">
      <c r="A4" s="46"/>
      <c r="B4" s="405" t="str">
        <f ca="1">OFFSET(L!$C$1,MATCH("Declaration"&amp;ADDRESS(ROW(),COLUMN(),4),L!$A:$A,0)-1,SL,,)</f>
        <v>The purpose of this document is to collect sourcing information on tin, tantalum, tungsten and gold used in products</v>
      </c>
      <c r="C4" s="405"/>
      <c r="D4" s="405"/>
      <c r="E4" s="405"/>
      <c r="F4" s="405"/>
      <c r="G4" s="405"/>
      <c r="H4" s="405"/>
      <c r="I4" s="410" t="str">
        <f ca="1">OFFSET(L!$C$1,MATCH("Declaration"&amp;ADDRESS(ROW(),COLUMN(),4),L!$A:$A,0)-1,SL,,)</f>
        <v>Link to Terms &amp; Conditions</v>
      </c>
      <c r="J4" s="410"/>
      <c r="K4" s="48"/>
      <c r="L4" s="146"/>
      <c r="M4" s="135"/>
      <c r="N4" s="135"/>
      <c r="O4" s="136"/>
      <c r="P4" s="12"/>
      <c r="Q4" s="12"/>
      <c r="R4" s="12"/>
      <c r="S4" s="12"/>
      <c r="T4" s="12"/>
      <c r="U4" s="12"/>
      <c r="V4" s="12"/>
      <c r="W4" s="12"/>
      <c r="X4" s="12"/>
      <c r="Y4" s="12"/>
      <c r="Z4" s="12"/>
      <c r="AA4" s="12"/>
      <c r="AB4" s="12"/>
      <c r="AC4" s="12"/>
      <c r="AD4" s="12"/>
      <c r="AE4" s="12"/>
      <c r="AF4" s="12"/>
      <c r="AG4" s="12"/>
      <c r="AH4" s="12"/>
    </row>
    <row r="5" spans="1:34" ht="15">
      <c r="A5" s="169" t="str">
        <f>LEFT(D9,1)</f>
        <v>A</v>
      </c>
      <c r="B5" s="19"/>
      <c r="C5" s="19"/>
      <c r="D5" s="19"/>
      <c r="E5" s="19"/>
      <c r="F5" s="19"/>
      <c r="G5" s="19"/>
      <c r="H5" s="19"/>
      <c r="I5" s="19"/>
      <c r="J5" s="19"/>
      <c r="K5" s="48"/>
      <c r="L5" s="146"/>
      <c r="M5" s="139"/>
      <c r="N5" s="139"/>
      <c r="O5" s="139"/>
      <c r="P5" s="17"/>
      <c r="Q5" s="17"/>
      <c r="R5" s="17"/>
      <c r="S5" s="17"/>
      <c r="T5" s="17"/>
      <c r="U5" s="17"/>
      <c r="V5" s="17"/>
      <c r="W5" s="17"/>
      <c r="X5" s="17"/>
      <c r="Y5" s="17"/>
      <c r="Z5" s="17"/>
      <c r="AA5" s="17"/>
      <c r="AB5" s="17"/>
      <c r="AC5" s="17"/>
      <c r="AD5" s="17"/>
      <c r="AE5" s="17"/>
      <c r="AF5" s="17"/>
      <c r="AG5" s="17"/>
      <c r="AH5" s="17"/>
    </row>
    <row r="6" spans="1:34" ht="30">
      <c r="A6" s="46"/>
      <c r="B6" s="405" t="str">
        <f ca="1">OFFSET(L!$C$1,MATCH("Declaration"&amp;ADDRESS(ROW(),COLUMN(),4),L!$A:$A,0)-1,SL,,)</f>
        <v>Mandatory fields are noted with an asterisk (*).  Consult the instructions tab for guidance on how to answer each question.</v>
      </c>
      <c r="C6" s="405"/>
      <c r="D6" s="405"/>
      <c r="E6" s="405"/>
      <c r="F6" s="405"/>
      <c r="G6" s="405"/>
      <c r="H6" s="405"/>
      <c r="I6" s="405"/>
      <c r="J6" s="405"/>
      <c r="K6" s="48"/>
      <c r="L6" s="146" t="s">
        <v>516</v>
      </c>
      <c r="M6" s="135"/>
      <c r="N6" s="135"/>
      <c r="O6" s="136"/>
      <c r="P6" s="12"/>
      <c r="Q6" s="12"/>
      <c r="R6" s="12"/>
      <c r="S6" s="12"/>
      <c r="T6" s="12"/>
      <c r="U6" s="12"/>
      <c r="V6" s="12"/>
      <c r="W6" s="12"/>
      <c r="X6" s="12"/>
      <c r="Y6" s="12"/>
      <c r="Z6" s="12"/>
      <c r="AA6" s="12"/>
      <c r="AB6" s="12"/>
      <c r="AC6" s="12"/>
      <c r="AD6" s="12"/>
      <c r="AE6" s="12"/>
      <c r="AF6" s="12"/>
      <c r="AG6" s="12"/>
      <c r="AH6" s="12"/>
    </row>
    <row r="7" spans="1:34" ht="15.75">
      <c r="A7" s="46"/>
      <c r="B7" s="414" t="str">
        <f ca="1">OFFSET(L!$C$1,MATCH("Declaration"&amp;ADDRESS(ROW(),COLUMN(),4),L!$A:$A,0)-1,SL,,)</f>
        <v>Company Information</v>
      </c>
      <c r="C7" s="414"/>
      <c r="D7" s="414"/>
      <c r="E7" s="414"/>
      <c r="F7" s="414"/>
      <c r="G7" s="414"/>
      <c r="H7" s="414"/>
      <c r="I7" s="414"/>
      <c r="J7" s="414"/>
      <c r="K7" s="48"/>
      <c r="L7" s="146"/>
      <c r="M7" s="135"/>
      <c r="N7" s="135"/>
      <c r="O7" s="136"/>
      <c r="P7" s="12"/>
      <c r="Q7" s="12"/>
      <c r="R7" s="12"/>
      <c r="S7" s="12"/>
      <c r="T7" s="12"/>
      <c r="U7" s="12"/>
      <c r="V7" s="12"/>
      <c r="W7" s="12"/>
      <c r="X7" s="12"/>
      <c r="Y7" s="12"/>
      <c r="Z7" s="12"/>
      <c r="AA7" s="12"/>
      <c r="AB7" s="12"/>
      <c r="AC7" s="12"/>
      <c r="AD7" s="12"/>
      <c r="AE7" s="12"/>
      <c r="AF7" s="12"/>
      <c r="AG7" s="12"/>
      <c r="AH7" s="12"/>
    </row>
    <row r="8" spans="1:34" ht="15.75" customHeight="1">
      <c r="A8" s="50"/>
      <c r="B8" s="90" t="str">
        <f ca="1">OFFSET(L!$C$1,MATCH("Declaration"&amp;ADDRESS(ROW(),COLUMN(),4),L!$A:$A,0)-1,SL,,)</f>
        <v>Company Name (*):</v>
      </c>
      <c r="C8" s="93"/>
      <c r="D8" s="402" t="s">
        <v>15425</v>
      </c>
      <c r="E8" s="403"/>
      <c r="F8" s="403"/>
      <c r="G8" s="403"/>
      <c r="H8" s="403"/>
      <c r="I8" s="403"/>
      <c r="J8" s="404"/>
      <c r="K8" s="51"/>
      <c r="L8" s="146"/>
      <c r="M8" s="135"/>
      <c r="N8" s="135"/>
      <c r="O8" s="136"/>
      <c r="P8" s="12"/>
      <c r="Q8" s="12"/>
      <c r="R8" s="12"/>
      <c r="S8" s="12"/>
      <c r="T8" s="12"/>
      <c r="U8" s="12"/>
      <c r="V8" s="12"/>
      <c r="W8" s="12"/>
      <c r="X8" s="12"/>
      <c r="Y8" s="12"/>
      <c r="Z8" s="12"/>
      <c r="AA8" s="12"/>
      <c r="AB8" s="12"/>
      <c r="AC8" s="12"/>
      <c r="AD8" s="12"/>
      <c r="AE8" s="12"/>
      <c r="AF8" s="12"/>
      <c r="AG8" s="12"/>
      <c r="AH8" s="12"/>
    </row>
    <row r="9" spans="1:34" ht="15.75">
      <c r="A9" s="50"/>
      <c r="B9" s="90" t="str">
        <f ca="1">OFFSET(L!$C$1,MATCH("Declaration"&amp;ADDRESS(ROW(),COLUMN(),4),L!$A:$A,0)-1,SL,,)</f>
        <v>Declaration Scope or Class (*):</v>
      </c>
      <c r="C9" s="93"/>
      <c r="D9" s="411" t="s">
        <v>569</v>
      </c>
      <c r="E9" s="412"/>
      <c r="F9" s="412"/>
      <c r="G9" s="413"/>
      <c r="H9" s="70"/>
      <c r="I9" s="70"/>
      <c r="J9" s="70"/>
      <c r="K9" s="48"/>
      <c r="L9" s="146"/>
      <c r="M9" s="135"/>
      <c r="N9" s="135"/>
      <c r="O9" s="136"/>
      <c r="P9" s="149" t="s">
        <v>569</v>
      </c>
      <c r="Q9" s="149" t="s">
        <v>570</v>
      </c>
      <c r="R9" s="149" t="s">
        <v>571</v>
      </c>
      <c r="S9" s="149"/>
      <c r="T9" s="44"/>
      <c r="U9" s="12"/>
      <c r="V9" s="12"/>
      <c r="W9" s="12"/>
      <c r="X9" s="12"/>
      <c r="Y9" s="12"/>
      <c r="Z9" s="12"/>
      <c r="AA9" s="12"/>
      <c r="AB9" s="12"/>
      <c r="AC9" s="12"/>
      <c r="AD9" s="12"/>
      <c r="AE9" s="12"/>
      <c r="AF9" s="12"/>
      <c r="AG9" s="12"/>
      <c r="AH9" s="12"/>
    </row>
    <row r="10" spans="1:34" ht="32.450000000000003" customHeight="1">
      <c r="A10" s="50"/>
      <c r="B10" s="415" t="str">
        <f ca="1">OFFSET(L!$C$1,MATCH("Declaration"&amp;ADDRESS(ROW(),COLUMN(),4)&amp;LEFT($D$9,1),L!$A:$A,0)-1,SL,,)</f>
        <v>Description of Scope:</v>
      </c>
      <c r="C10" s="156"/>
      <c r="D10" s="406"/>
      <c r="E10" s="407"/>
      <c r="F10" s="407"/>
      <c r="G10" s="407"/>
      <c r="H10" s="407"/>
      <c r="I10" s="407"/>
      <c r="J10" s="408"/>
      <c r="K10" s="48"/>
      <c r="L10" s="146"/>
      <c r="M10" s="135"/>
      <c r="N10" s="135"/>
      <c r="O10" s="136"/>
      <c r="Q10" s="12"/>
      <c r="R10" s="12"/>
      <c r="S10" s="12"/>
      <c r="T10" s="12"/>
      <c r="U10" s="12"/>
      <c r="V10" s="12"/>
      <c r="W10" s="12"/>
      <c r="X10" s="12"/>
      <c r="Y10" s="12"/>
      <c r="Z10" s="12"/>
      <c r="AA10" s="12"/>
      <c r="AB10" s="12"/>
      <c r="AC10" s="12"/>
      <c r="AD10" s="12"/>
      <c r="AE10" s="12"/>
      <c r="AF10" s="12"/>
      <c r="AG10" s="12"/>
      <c r="AH10" s="12"/>
    </row>
    <row r="11" spans="1:34" ht="15.75">
      <c r="A11" s="50"/>
      <c r="B11" s="416"/>
      <c r="C11" s="156"/>
      <c r="D11" s="422" t="str">
        <f ca="1">IF(D9=Q9,OFFSET(L!$C$1,MATCH("Declaration"&amp;ADDRESS(ROW(),COLUMN(),4),L!$A:$A,0)-1,SL,,),"")</f>
        <v/>
      </c>
      <c r="E11" s="423"/>
      <c r="F11" s="423"/>
      <c r="G11" s="423"/>
      <c r="H11" s="423"/>
      <c r="I11" s="423"/>
      <c r="J11" s="424"/>
      <c r="K11" s="48"/>
      <c r="L11" s="146"/>
      <c r="M11" s="135"/>
      <c r="N11" s="135"/>
      <c r="O11" s="136"/>
      <c r="Q11" s="12"/>
      <c r="R11" s="12"/>
      <c r="S11" s="12"/>
      <c r="T11" s="12"/>
      <c r="U11" s="12"/>
      <c r="V11" s="12"/>
      <c r="W11" s="12"/>
      <c r="X11" s="12"/>
      <c r="Y11" s="12"/>
      <c r="Z11" s="12"/>
      <c r="AA11" s="12"/>
      <c r="AB11" s="12"/>
      <c r="AC11" s="12"/>
      <c r="AD11" s="12"/>
      <c r="AE11" s="12"/>
      <c r="AF11" s="12"/>
      <c r="AG11" s="12"/>
      <c r="AH11" s="12"/>
    </row>
    <row r="12" spans="1:34" ht="15.75">
      <c r="A12" s="50"/>
      <c r="B12" s="52" t="str">
        <f ca="1">OFFSET(L!$C$1,MATCH("Declaration"&amp;ADDRESS(ROW(),COLUMN(),4),L!$A:$A,0)-1,SL,,)</f>
        <v>Company Unique ID:</v>
      </c>
      <c r="C12" s="94"/>
      <c r="D12" s="390"/>
      <c r="E12" s="391"/>
      <c r="F12" s="391"/>
      <c r="G12" s="391"/>
      <c r="H12" s="391"/>
      <c r="I12" s="391"/>
      <c r="J12" s="392"/>
      <c r="K12" s="48"/>
      <c r="L12" s="146"/>
      <c r="M12" s="135"/>
      <c r="N12" s="135"/>
      <c r="O12" s="136"/>
      <c r="Q12" s="12"/>
      <c r="R12" s="12"/>
      <c r="S12" s="12"/>
      <c r="T12" s="12"/>
      <c r="U12" s="12"/>
      <c r="V12" s="12"/>
      <c r="W12" s="12"/>
      <c r="X12" s="12"/>
      <c r="Y12" s="12"/>
      <c r="Z12" s="12"/>
      <c r="AA12" s="12"/>
      <c r="AB12" s="12"/>
      <c r="AC12" s="12"/>
      <c r="AD12" s="12"/>
      <c r="AE12" s="12"/>
      <c r="AF12" s="12"/>
      <c r="AG12" s="12"/>
      <c r="AH12" s="12"/>
    </row>
    <row r="13" spans="1:34" ht="15.75">
      <c r="A13" s="50"/>
      <c r="B13" s="52" t="str">
        <f ca="1">OFFSET(L!$C$1,MATCH("Declaration"&amp;ADDRESS(ROW(),COLUMN(),4),L!$A:$A,0)-1,SL,,)</f>
        <v>Company Unique ID Authority:</v>
      </c>
      <c r="C13" s="94"/>
      <c r="D13" s="390"/>
      <c r="E13" s="391"/>
      <c r="F13" s="391"/>
      <c r="G13" s="391"/>
      <c r="H13" s="391"/>
      <c r="I13" s="391"/>
      <c r="J13" s="392"/>
      <c r="K13" s="48"/>
      <c r="L13" s="146"/>
      <c r="M13" s="135"/>
      <c r="N13" s="135"/>
      <c r="O13" s="136"/>
      <c r="Q13" s="12"/>
      <c r="R13" s="12"/>
      <c r="S13" s="12"/>
      <c r="T13" s="12"/>
      <c r="U13" s="12"/>
      <c r="V13" s="12"/>
      <c r="W13" s="12"/>
      <c r="X13" s="12"/>
      <c r="Y13" s="12"/>
      <c r="Z13" s="12"/>
      <c r="AA13" s="12"/>
      <c r="AB13" s="12"/>
      <c r="AC13" s="12"/>
      <c r="AD13" s="12"/>
      <c r="AE13" s="12"/>
      <c r="AF13" s="12"/>
      <c r="AG13" s="12"/>
      <c r="AH13" s="12"/>
    </row>
    <row r="14" spans="1:34" ht="15.75">
      <c r="A14" s="50"/>
      <c r="B14" s="52" t="str">
        <f ca="1">OFFSET(L!$C$1,MATCH("Declaration"&amp;ADDRESS(ROW(),COLUMN(),4),L!$A:$A,0)-1,SL,,)</f>
        <v>Address:</v>
      </c>
      <c r="C14" s="94"/>
      <c r="D14" s="390"/>
      <c r="E14" s="391"/>
      <c r="F14" s="391"/>
      <c r="G14" s="391"/>
      <c r="H14" s="391"/>
      <c r="I14" s="391"/>
      <c r="J14" s="392"/>
      <c r="K14" s="48"/>
      <c r="L14" s="146"/>
      <c r="M14" s="135"/>
      <c r="N14" s="135"/>
      <c r="O14" s="136"/>
      <c r="Q14" s="12"/>
      <c r="R14" s="12"/>
      <c r="S14" s="12"/>
      <c r="T14" s="12"/>
      <c r="U14" s="12"/>
      <c r="V14" s="12"/>
      <c r="W14" s="12"/>
      <c r="X14" s="12"/>
      <c r="Y14" s="12"/>
      <c r="Z14" s="12"/>
      <c r="AA14" s="12"/>
      <c r="AB14" s="12"/>
      <c r="AC14" s="12"/>
      <c r="AD14" s="12"/>
      <c r="AE14" s="12"/>
      <c r="AF14" s="12"/>
      <c r="AG14" s="12"/>
      <c r="AH14" s="12"/>
    </row>
    <row r="15" spans="1:34" ht="15.75">
      <c r="A15" s="50"/>
      <c r="B15" s="52" t="str">
        <f ca="1">OFFSET(L!$C$1,MATCH("Declaration"&amp;ADDRESS(ROW(),COLUMN(),4),L!$A:$A,0)-1,SL,,)</f>
        <v>Contact Name (*):</v>
      </c>
      <c r="C15" s="94"/>
      <c r="D15" s="390" t="s">
        <v>15426</v>
      </c>
      <c r="E15" s="391"/>
      <c r="F15" s="391"/>
      <c r="G15" s="391"/>
      <c r="H15" s="391"/>
      <c r="I15" s="391"/>
      <c r="J15" s="392"/>
      <c r="K15" s="48"/>
      <c r="L15" s="146"/>
      <c r="M15" s="135"/>
      <c r="N15" s="135"/>
      <c r="O15" s="136"/>
      <c r="Q15" s="12"/>
      <c r="R15" s="12"/>
      <c r="S15" s="12"/>
      <c r="T15" s="12"/>
      <c r="U15" s="12"/>
      <c r="V15" s="12"/>
      <c r="W15" s="12"/>
      <c r="X15" s="12"/>
      <c r="Y15" s="12"/>
      <c r="Z15" s="12"/>
      <c r="AA15" s="12"/>
      <c r="AB15" s="12"/>
      <c r="AC15" s="12"/>
      <c r="AD15" s="12"/>
      <c r="AE15" s="12"/>
      <c r="AF15" s="12"/>
      <c r="AG15" s="12"/>
      <c r="AH15" s="12"/>
    </row>
    <row r="16" spans="1:34" ht="15.75" customHeight="1">
      <c r="A16" s="50"/>
      <c r="B16" s="52" t="str">
        <f ca="1">OFFSET(L!$C$1,MATCH("Declaration"&amp;ADDRESS(ROW(),COLUMN(),4),L!$A:$A,0)-1,SL,,)</f>
        <v>Email – Contact (*):</v>
      </c>
      <c r="C16" s="94"/>
      <c r="D16" s="385" t="s">
        <v>15427</v>
      </c>
      <c r="E16" s="386"/>
      <c r="F16" s="386"/>
      <c r="G16" s="386"/>
      <c r="H16" s="386"/>
      <c r="I16" s="386"/>
      <c r="J16" s="387"/>
      <c r="K16" s="48"/>
      <c r="L16" s="146"/>
      <c r="M16" s="135"/>
      <c r="N16" s="135"/>
      <c r="O16" s="136"/>
      <c r="Q16" s="12"/>
      <c r="R16" s="12"/>
      <c r="S16" s="12"/>
      <c r="T16" s="12"/>
      <c r="U16" s="12"/>
      <c r="V16" s="12"/>
      <c r="W16" s="12"/>
      <c r="X16" s="12"/>
      <c r="Y16" s="12"/>
      <c r="Z16" s="12"/>
      <c r="AA16" s="12"/>
      <c r="AB16" s="12"/>
      <c r="AC16" s="12"/>
      <c r="AD16" s="12"/>
      <c r="AE16" s="12"/>
      <c r="AF16" s="12"/>
      <c r="AG16" s="12"/>
      <c r="AH16" s="12"/>
    </row>
    <row r="17" spans="1:34" ht="15.75" customHeight="1">
      <c r="A17" s="50"/>
      <c r="B17" s="52" t="str">
        <f ca="1">OFFSET(L!$C$1,MATCH("Declaration"&amp;ADDRESS(ROW(),COLUMN(),4),L!$A:$A,0)-1,SL,,)</f>
        <v>Phone – Contact (*):</v>
      </c>
      <c r="C17" s="94"/>
      <c r="D17" s="390" t="s">
        <v>15428</v>
      </c>
      <c r="E17" s="391"/>
      <c r="F17" s="391"/>
      <c r="G17" s="391"/>
      <c r="H17" s="391"/>
      <c r="I17" s="391"/>
      <c r="J17" s="392"/>
      <c r="K17" s="48"/>
      <c r="L17" s="146"/>
      <c r="M17" s="135"/>
      <c r="N17" s="135"/>
      <c r="O17" s="136"/>
      <c r="Q17" s="12"/>
      <c r="R17" s="12"/>
      <c r="S17" s="12"/>
      <c r="T17" s="12"/>
      <c r="U17" s="12"/>
      <c r="V17" s="12"/>
      <c r="W17" s="12"/>
      <c r="X17" s="12"/>
      <c r="Y17" s="12"/>
      <c r="Z17" s="12"/>
      <c r="AA17" s="12"/>
      <c r="AB17" s="12"/>
      <c r="AC17" s="12"/>
      <c r="AD17" s="12"/>
      <c r="AE17" s="12"/>
      <c r="AF17" s="12"/>
      <c r="AG17" s="12"/>
      <c r="AH17" s="12"/>
    </row>
    <row r="18" spans="1:34" ht="22.5">
      <c r="A18" s="50"/>
      <c r="B18" s="52" t="str">
        <f ca="1">OFFSET(L!$C$1,MATCH("Declaration"&amp;ADDRESS(ROW(),COLUMN(),4),L!$A:$A,0)-1,SL,,)</f>
        <v>Authorizer (*):</v>
      </c>
      <c r="C18" s="94"/>
      <c r="D18" s="390" t="s">
        <v>15429</v>
      </c>
      <c r="E18" s="391"/>
      <c r="F18" s="391"/>
      <c r="G18" s="391"/>
      <c r="H18" s="391"/>
      <c r="I18" s="391"/>
      <c r="J18" s="392"/>
      <c r="K18" s="48"/>
      <c r="L18" s="140"/>
      <c r="M18" s="135"/>
      <c r="N18" s="135"/>
      <c r="O18" s="136"/>
      <c r="Q18" s="12"/>
      <c r="R18" s="12"/>
      <c r="S18" s="12"/>
      <c r="T18" s="12"/>
      <c r="U18" s="12"/>
      <c r="V18" s="12"/>
      <c r="W18" s="12"/>
      <c r="X18" s="12"/>
      <c r="Y18" s="12"/>
      <c r="Z18" s="12"/>
      <c r="AA18" s="12"/>
      <c r="AB18" s="12"/>
      <c r="AC18" s="12"/>
      <c r="AD18" s="12"/>
      <c r="AE18" s="12"/>
      <c r="AF18" s="12"/>
      <c r="AG18" s="12"/>
      <c r="AH18" s="12"/>
    </row>
    <row r="19" spans="1:34" ht="22.5" customHeight="1">
      <c r="A19" s="50"/>
      <c r="B19" s="52" t="str">
        <f ca="1">OFFSET(L!$C$1,MATCH("Declaration"&amp;ADDRESS(ROW(),COLUMN(),4),L!$A:$A,0)-1,SL,,)</f>
        <v>Title - Authorizer:</v>
      </c>
      <c r="C19" s="94"/>
      <c r="D19" s="390" t="s">
        <v>15430</v>
      </c>
      <c r="E19" s="391"/>
      <c r="F19" s="391"/>
      <c r="G19" s="391"/>
      <c r="H19" s="391"/>
      <c r="I19" s="391"/>
      <c r="J19" s="392"/>
      <c r="K19" s="48"/>
      <c r="L19" s="140"/>
      <c r="M19" s="135"/>
      <c r="N19" s="135"/>
      <c r="O19" s="136"/>
      <c r="P19" s="12"/>
      <c r="Q19" s="12"/>
      <c r="R19" s="12"/>
      <c r="S19" s="12"/>
      <c r="T19" s="12"/>
      <c r="U19" s="12"/>
      <c r="V19" s="12"/>
      <c r="W19" s="12"/>
      <c r="X19" s="12"/>
      <c r="Y19" s="12"/>
      <c r="Z19" s="12"/>
      <c r="AA19" s="12"/>
      <c r="AB19" s="12"/>
      <c r="AC19" s="12"/>
      <c r="AD19" s="12"/>
      <c r="AE19" s="12"/>
      <c r="AF19" s="12"/>
      <c r="AG19" s="12"/>
      <c r="AH19" s="12"/>
    </row>
    <row r="20" spans="1:34" ht="22.5" customHeight="1">
      <c r="A20" s="50"/>
      <c r="B20" s="52" t="str">
        <f ca="1">OFFSET(L!$C$1,MATCH("Declaration"&amp;ADDRESS(ROW(),COLUMN(),4),L!$A:$A,0)-1,SL,,)</f>
        <v>Email - Authorizer (*):</v>
      </c>
      <c r="C20" s="94"/>
      <c r="D20" s="385" t="s">
        <v>15431</v>
      </c>
      <c r="E20" s="386"/>
      <c r="F20" s="386"/>
      <c r="G20" s="386"/>
      <c r="H20" s="386"/>
      <c r="I20" s="386"/>
      <c r="J20" s="387"/>
      <c r="K20" s="48"/>
      <c r="L20" s="140"/>
      <c r="M20" s="135"/>
      <c r="N20" s="135"/>
      <c r="O20" s="136"/>
      <c r="P20" s="12"/>
      <c r="Q20" s="12"/>
      <c r="R20" s="12"/>
      <c r="S20" s="12"/>
      <c r="T20" s="12"/>
      <c r="U20" s="12"/>
      <c r="V20" s="12"/>
      <c r="W20" s="12"/>
      <c r="X20" s="12"/>
      <c r="Y20" s="12"/>
      <c r="Z20" s="12"/>
      <c r="AA20" s="12"/>
      <c r="AB20" s="12"/>
      <c r="AC20" s="12"/>
      <c r="AD20" s="12"/>
      <c r="AE20" s="12"/>
      <c r="AF20" s="12"/>
      <c r="AG20" s="12"/>
      <c r="AH20" s="12"/>
    </row>
    <row r="21" spans="1:34" ht="15.75" customHeight="1">
      <c r="A21" s="50"/>
      <c r="B21" s="52" t="str">
        <f ca="1">OFFSET(L!$C$1,MATCH("Declaration"&amp;ADDRESS(ROW(),COLUMN(),4),L!$A:$A,0)-1,SL,,)</f>
        <v>Phone - Authorizer (*):</v>
      </c>
      <c r="C21" s="168"/>
      <c r="D21" s="390" t="s">
        <v>15432</v>
      </c>
      <c r="E21" s="391"/>
      <c r="F21" s="391"/>
      <c r="G21" s="391"/>
      <c r="H21" s="391"/>
      <c r="I21" s="391"/>
      <c r="J21" s="392"/>
      <c r="K21" s="48"/>
      <c r="L21" s="146"/>
      <c r="M21" s="137"/>
      <c r="N21" s="135"/>
      <c r="O21" s="136"/>
      <c r="P21" s="12"/>
      <c r="Q21" s="12"/>
      <c r="R21" s="12"/>
      <c r="S21" s="12"/>
      <c r="T21" s="12"/>
      <c r="U21" s="12"/>
      <c r="V21" s="12"/>
      <c r="W21" s="12"/>
      <c r="X21" s="12"/>
      <c r="Y21" s="12"/>
      <c r="Z21" s="12"/>
      <c r="AA21" s="12"/>
      <c r="AB21" s="12"/>
      <c r="AC21" s="12"/>
      <c r="AD21" s="12"/>
      <c r="AE21" s="12"/>
      <c r="AF21" s="12"/>
      <c r="AG21" s="12"/>
      <c r="AH21" s="12"/>
    </row>
    <row r="22" spans="1:34" ht="18">
      <c r="A22" s="50"/>
      <c r="B22" s="52" t="str">
        <f ca="1">OFFSET(L!$C$1,MATCH("Declaration"&amp;ADDRESS(ROW(),COLUMN(),4),L!$A:$A,0)-1,SL,,)</f>
        <v>Effective Date (*):</v>
      </c>
      <c r="C22" s="95"/>
      <c r="D22" s="393">
        <v>43237</v>
      </c>
      <c r="E22" s="394"/>
      <c r="F22" s="242"/>
      <c r="G22" s="243"/>
      <c r="H22" s="243"/>
      <c r="I22" s="243"/>
      <c r="J22" s="243"/>
      <c r="K22" s="48"/>
      <c r="L22" s="144"/>
      <c r="M22" s="135"/>
      <c r="N22" s="135"/>
      <c r="O22" s="136"/>
      <c r="P22" s="12"/>
      <c r="Q22" s="12"/>
      <c r="R22" s="12"/>
      <c r="S22" s="12"/>
      <c r="T22" s="12"/>
      <c r="U22" s="12"/>
      <c r="V22" s="12"/>
      <c r="W22" s="12"/>
      <c r="X22" s="12"/>
      <c r="Y22" s="12"/>
      <c r="Z22" s="12"/>
      <c r="AA22" s="12"/>
      <c r="AB22" s="12"/>
      <c r="AC22" s="12"/>
      <c r="AD22" s="12"/>
      <c r="AE22" s="12"/>
      <c r="AF22" s="12"/>
      <c r="AG22" s="12"/>
      <c r="AH22" s="12"/>
    </row>
    <row r="23" spans="1:34" ht="18">
      <c r="A23" s="53"/>
      <c r="B23" s="96"/>
      <c r="C23" s="20"/>
      <c r="D23" s="419"/>
      <c r="E23" s="419"/>
      <c r="F23" s="14"/>
      <c r="G23" s="157"/>
      <c r="H23" s="157"/>
      <c r="I23" s="157"/>
      <c r="J23" s="157"/>
      <c r="K23" s="48"/>
      <c r="L23" s="141"/>
      <c r="M23" s="135"/>
      <c r="N23" s="135"/>
      <c r="O23" s="136"/>
      <c r="P23" s="23"/>
      <c r="Q23" s="12"/>
      <c r="R23" s="12"/>
      <c r="S23" s="12"/>
      <c r="T23" s="12"/>
      <c r="U23" s="12"/>
      <c r="V23" s="12"/>
      <c r="W23" s="12"/>
      <c r="X23" s="12"/>
      <c r="Y23" s="12"/>
      <c r="Z23" s="12"/>
      <c r="AA23" s="12"/>
      <c r="AB23" s="12"/>
      <c r="AC23" s="12"/>
      <c r="AD23" s="12"/>
      <c r="AE23" s="12"/>
      <c r="AF23" s="12"/>
      <c r="AG23" s="12"/>
      <c r="AH23" s="12"/>
    </row>
    <row r="24" spans="1:34" ht="15.75">
      <c r="A24" s="54"/>
      <c r="B24" s="395" t="str">
        <f ca="1">OFFSET(L!$C$1,MATCH("Declaration"&amp;ADDRESS(ROW(),COLUMN(),4),L!$A:$A,0)-1,SL,,)</f>
        <v>Answer the following questions 1 - 7 based on the declaration scope indicated above</v>
      </c>
      <c r="C24" s="395"/>
      <c r="D24" s="395"/>
      <c r="E24" s="395"/>
      <c r="F24" s="395"/>
      <c r="G24" s="395"/>
      <c r="H24" s="395"/>
      <c r="I24" s="395"/>
      <c r="J24" s="395"/>
      <c r="K24" s="55"/>
      <c r="L24" s="141"/>
      <c r="M24" s="135"/>
      <c r="N24" s="135"/>
      <c r="O24" s="136"/>
      <c r="P24" s="23"/>
      <c r="Q24" s="12"/>
      <c r="R24" s="12"/>
      <c r="S24" s="12"/>
      <c r="T24" s="12"/>
      <c r="U24" s="12"/>
      <c r="V24" s="12"/>
      <c r="W24" s="12"/>
      <c r="X24" s="12"/>
      <c r="Y24" s="12"/>
      <c r="Z24" s="12"/>
      <c r="AA24" s="12"/>
      <c r="AB24" s="12"/>
      <c r="AC24" s="12"/>
      <c r="AD24" s="12"/>
      <c r="AE24" s="12"/>
      <c r="AF24" s="12"/>
      <c r="AG24" s="12"/>
      <c r="AH24" s="12"/>
    </row>
    <row r="25" spans="1:34" ht="45.75">
      <c r="A25" s="53"/>
      <c r="B25" s="56" t="str">
        <f ca="1">OFFSET(L!$C$1,MATCH("Declaration"&amp;ADDRESS(ROW(),COLUMN(),4),L!$A:$A,0)-1,SL,,)</f>
        <v>1) Is any 3TG intentionally added or used in the product(s) or in the production process? (*)</v>
      </c>
      <c r="C25" s="20"/>
      <c r="D25" s="420" t="str">
        <f ca="1">OFFSET(L!$C$1,MATCH("Declaration"&amp;ADDRESS(ROW(),COLUMN(),4),L!$A:$A,0)-1,SL,,)</f>
        <v>Answer</v>
      </c>
      <c r="E25" s="420"/>
      <c r="F25" s="21"/>
      <c r="G25" s="56" t="str">
        <f ca="1">OFFSET(L!$C$1,MATCH("Declaration"&amp;ADDRESS(ROW(),COLUMN(),4),L!$A:$A,0)-1,SL,,)</f>
        <v>Comments</v>
      </c>
      <c r="H25" s="56"/>
      <c r="I25" s="56"/>
      <c r="J25" s="100"/>
      <c r="K25" s="48"/>
      <c r="L25" s="141" t="s">
        <v>1382</v>
      </c>
      <c r="M25" s="135"/>
      <c r="N25" s="135"/>
      <c r="O25" s="136"/>
      <c r="P25" s="23"/>
      <c r="Q25" s="12"/>
      <c r="R25" s="12"/>
      <c r="S25" s="12"/>
      <c r="T25" s="12"/>
      <c r="U25" s="12"/>
      <c r="V25" s="12"/>
      <c r="W25" s="12"/>
      <c r="X25" s="12"/>
      <c r="Y25" s="12"/>
      <c r="Z25" s="12"/>
      <c r="AA25" s="12"/>
      <c r="AB25" s="12"/>
      <c r="AC25" s="12"/>
      <c r="AD25" s="12"/>
      <c r="AE25" s="12"/>
      <c r="AF25" s="12"/>
      <c r="AG25" s="12"/>
      <c r="AH25" s="12"/>
    </row>
    <row r="26" spans="1:34" ht="22.5">
      <c r="A26" s="53"/>
      <c r="B26" s="52" t="str">
        <f ca="1">OFFSET(L!$C$1,MATCH("Declaration"&amp;ADDRESS(ROW(),COLUMN(),4),L!$A:$A,0)-1,SL,,)&amp;P26</f>
        <v xml:space="preserve">Tantalum  </v>
      </c>
      <c r="C26" s="47"/>
      <c r="D26" s="382" t="s">
        <v>564</v>
      </c>
      <c r="E26" s="383"/>
      <c r="F26" s="15"/>
      <c r="G26" s="377"/>
      <c r="H26" s="378"/>
      <c r="I26" s="378"/>
      <c r="J26" s="379"/>
      <c r="K26" s="48"/>
      <c r="L26" s="147"/>
      <c r="M26" s="137"/>
      <c r="N26" s="135"/>
      <c r="O26" s="136"/>
      <c r="P26" s="149" t="str">
        <f>IF(D$26="No","","(*)")</f>
        <v/>
      </c>
      <c r="R26" s="12"/>
      <c r="S26" s="12"/>
      <c r="T26" s="12"/>
      <c r="U26" s="12"/>
      <c r="V26" s="12"/>
      <c r="W26" s="12"/>
      <c r="X26" s="12"/>
      <c r="Y26" s="12"/>
      <c r="Z26" s="12"/>
      <c r="AA26" s="12"/>
      <c r="AB26" s="12"/>
      <c r="AC26" s="12"/>
      <c r="AD26" s="12"/>
      <c r="AE26" s="12"/>
      <c r="AF26" s="12"/>
      <c r="AG26" s="12"/>
      <c r="AH26" s="12"/>
    </row>
    <row r="27" spans="1:34" ht="22.5">
      <c r="A27" s="53"/>
      <c r="B27" s="52" t="str">
        <f ca="1">OFFSET(L!$C$1,MATCH("Declaration"&amp;ADDRESS(ROW(),COLUMN(),4),L!$A:$A,0)-1,SL,,)&amp;P27</f>
        <v>Tin  (*)</v>
      </c>
      <c r="C27" s="47"/>
      <c r="D27" s="382" t="s">
        <v>563</v>
      </c>
      <c r="E27" s="383"/>
      <c r="F27" s="15"/>
      <c r="G27" s="377"/>
      <c r="H27" s="378"/>
      <c r="I27" s="378"/>
      <c r="J27" s="379"/>
      <c r="K27" s="48"/>
      <c r="L27" s="147"/>
      <c r="M27" s="135"/>
      <c r="N27" s="135"/>
      <c r="O27" s="135"/>
      <c r="P27" s="149" t="str">
        <f>IF(D$27="No","","(*)")</f>
        <v>(*)</v>
      </c>
      <c r="R27" s="12"/>
      <c r="S27" s="12"/>
      <c r="T27" s="12"/>
      <c r="U27" s="12"/>
      <c r="V27" s="12"/>
      <c r="W27" s="12"/>
      <c r="X27" s="12"/>
      <c r="Y27" s="12"/>
      <c r="Z27" s="12"/>
      <c r="AA27" s="12"/>
      <c r="AB27" s="12"/>
      <c r="AC27" s="12"/>
      <c r="AD27" s="12"/>
      <c r="AE27" s="12"/>
      <c r="AF27" s="12"/>
      <c r="AG27" s="12"/>
      <c r="AH27" s="12"/>
    </row>
    <row r="28" spans="1:34" ht="22.5">
      <c r="A28" s="53"/>
      <c r="B28" s="52" t="str">
        <f ca="1">OFFSET(L!$C$1,MATCH("Declaration"&amp;ADDRESS(ROW(),COLUMN(),4),L!$A:$A,0)-1,SL,,)&amp;P28</f>
        <v xml:space="preserve">Gold  </v>
      </c>
      <c r="C28" s="47"/>
      <c r="D28" s="382" t="s">
        <v>564</v>
      </c>
      <c r="E28" s="383"/>
      <c r="F28" s="15"/>
      <c r="G28" s="377"/>
      <c r="H28" s="378"/>
      <c r="I28" s="378"/>
      <c r="J28" s="379"/>
      <c r="K28" s="48"/>
      <c r="L28" s="147"/>
      <c r="M28" s="135"/>
      <c r="N28" s="135"/>
      <c r="O28" s="135"/>
      <c r="P28" s="149" t="str">
        <f>IF(D$28="No","","(*)")</f>
        <v/>
      </c>
      <c r="R28" s="12"/>
      <c r="S28" s="12"/>
      <c r="T28" s="12"/>
      <c r="U28" s="12"/>
      <c r="V28" s="12"/>
      <c r="W28" s="12"/>
      <c r="X28" s="12"/>
      <c r="Y28" s="12"/>
      <c r="Z28" s="12"/>
      <c r="AA28" s="12"/>
      <c r="AB28" s="12"/>
      <c r="AC28" s="12"/>
      <c r="AD28" s="12"/>
      <c r="AE28" s="12"/>
      <c r="AF28" s="12"/>
      <c r="AG28" s="12"/>
      <c r="AH28" s="12"/>
    </row>
    <row r="29" spans="1:34" ht="22.5">
      <c r="A29" s="53"/>
      <c r="B29" s="52" t="str">
        <f ca="1">OFFSET(L!$C$1,MATCH("Declaration"&amp;ADDRESS(ROW(),COLUMN(),4),L!$A:$A,0)-1,SL,,)&amp;P29</f>
        <v xml:space="preserve">Tungsten  </v>
      </c>
      <c r="C29" s="47"/>
      <c r="D29" s="382" t="s">
        <v>564</v>
      </c>
      <c r="E29" s="383"/>
      <c r="F29" s="15"/>
      <c r="G29" s="377"/>
      <c r="H29" s="378"/>
      <c r="I29" s="378"/>
      <c r="J29" s="379"/>
      <c r="K29" s="48"/>
      <c r="L29" s="147"/>
      <c r="M29" s="135"/>
      <c r="N29" s="135"/>
      <c r="O29" s="135"/>
      <c r="P29" s="149" t="str">
        <f>IF(D$29="No","","(*)")</f>
        <v/>
      </c>
      <c r="R29" s="12"/>
      <c r="S29" s="12"/>
      <c r="T29" s="12"/>
      <c r="U29" s="12"/>
      <c r="V29" s="12"/>
      <c r="W29" s="12"/>
      <c r="X29" s="12"/>
      <c r="Y29" s="12"/>
      <c r="Z29" s="12"/>
      <c r="AA29" s="12"/>
      <c r="AB29" s="12"/>
      <c r="AC29" s="12"/>
      <c r="AD29" s="12"/>
      <c r="AE29" s="12"/>
      <c r="AF29" s="12"/>
      <c r="AG29" s="12"/>
      <c r="AH29" s="12"/>
    </row>
    <row r="30" spans="1:34" ht="18">
      <c r="A30" s="53"/>
      <c r="B30" s="58"/>
      <c r="C30" s="13"/>
      <c r="D30" s="58"/>
      <c r="E30" s="58"/>
      <c r="F30" s="27"/>
      <c r="G30" s="58"/>
      <c r="H30" s="158"/>
      <c r="I30" s="158"/>
      <c r="J30" s="158"/>
      <c r="K30" s="48"/>
      <c r="L30" s="141"/>
      <c r="M30" s="135"/>
      <c r="N30" s="135"/>
      <c r="O30" s="135"/>
      <c r="R30" s="12"/>
      <c r="S30" s="12"/>
      <c r="T30" s="12"/>
      <c r="U30" s="12"/>
      <c r="V30" s="12"/>
      <c r="W30" s="12"/>
      <c r="X30" s="12"/>
      <c r="Y30" s="12"/>
      <c r="Z30" s="12"/>
      <c r="AA30" s="12"/>
      <c r="AB30" s="12"/>
      <c r="AC30" s="12"/>
      <c r="AD30" s="12"/>
      <c r="AE30" s="12"/>
      <c r="AF30" s="12"/>
      <c r="AG30" s="12"/>
      <c r="AH30" s="12"/>
    </row>
    <row r="31" spans="1:34" ht="50.45" customHeight="1">
      <c r="A31" s="53"/>
      <c r="B31" s="56" t="str">
        <f ca="1">OFFSET(L!$C$1,MATCH("Declaration"&amp;ADDRESS(ROW(),COLUMN(),4),L!$A:$A,0)-1,SL,,)&amp;Q$37</f>
        <v>2) Does any 3TG remain in the product(s)? (*)</v>
      </c>
      <c r="C31" s="13"/>
      <c r="D31" s="384" t="str">
        <f ca="1">D25</f>
        <v>Answer</v>
      </c>
      <c r="E31" s="384"/>
      <c r="F31" s="21"/>
      <c r="G31" s="56" t="str">
        <f ca="1">G25</f>
        <v>Comments</v>
      </c>
      <c r="H31" s="56"/>
      <c r="I31" s="56"/>
      <c r="J31" s="100"/>
      <c r="K31" s="48"/>
      <c r="L31" s="141" t="s">
        <v>1384</v>
      </c>
      <c r="M31" s="135"/>
      <c r="N31" s="135"/>
      <c r="O31" s="136"/>
      <c r="P31" s="57">
        <f>COUNTIF(D$26:D$29,"No")</f>
        <v>3</v>
      </c>
      <c r="Q31" s="57" t="str">
        <f>IF(P31=4,""," (*)")</f>
        <v xml:space="preserve"> (*)</v>
      </c>
      <c r="R31" s="12"/>
      <c r="S31" s="12"/>
      <c r="T31" s="12"/>
      <c r="U31" s="12"/>
      <c r="V31" s="12"/>
      <c r="W31" s="12"/>
      <c r="X31" s="12"/>
      <c r="Y31" s="12"/>
      <c r="Z31" s="12"/>
      <c r="AA31" s="12"/>
      <c r="AB31" s="12"/>
      <c r="AC31" s="12"/>
      <c r="AD31" s="12"/>
      <c r="AE31" s="12"/>
      <c r="AF31" s="12"/>
      <c r="AG31" s="12"/>
      <c r="AH31" s="12"/>
    </row>
    <row r="32" spans="1:34" ht="22.5">
      <c r="A32" s="53"/>
      <c r="B32" s="52" t="str">
        <f ca="1">B26</f>
        <v xml:space="preserve">Tantalum  </v>
      </c>
      <c r="C32" s="13"/>
      <c r="D32" s="388" t="s">
        <v>15433</v>
      </c>
      <c r="E32" s="389"/>
      <c r="F32" s="59"/>
      <c r="G32" s="377"/>
      <c r="H32" s="378"/>
      <c r="I32" s="378"/>
      <c r="J32" s="379"/>
      <c r="K32" s="48"/>
      <c r="L32" s="147"/>
      <c r="M32" s="137"/>
      <c r="N32" s="135"/>
      <c r="O32" s="136"/>
      <c r="P32" s="149" t="str">
        <f>IF(D$32="No","","(*)")</f>
        <v>(*)</v>
      </c>
      <c r="Q32" s="12"/>
      <c r="R32" s="12"/>
      <c r="S32" s="12"/>
      <c r="T32" s="12"/>
      <c r="U32" s="12"/>
      <c r="V32" s="12"/>
      <c r="W32" s="12"/>
      <c r="X32" s="12"/>
      <c r="Y32" s="12"/>
      <c r="Z32" s="12"/>
      <c r="AA32" s="12"/>
      <c r="AB32" s="12"/>
      <c r="AC32" s="12"/>
      <c r="AD32" s="12"/>
      <c r="AE32" s="12"/>
      <c r="AF32" s="12"/>
      <c r="AG32" s="12"/>
      <c r="AH32" s="12"/>
    </row>
    <row r="33" spans="1:34" ht="22.5">
      <c r="A33" s="53"/>
      <c r="B33" s="52" t="str">
        <f ca="1">B27</f>
        <v>Tin  (*)</v>
      </c>
      <c r="C33" s="13"/>
      <c r="D33" s="382" t="s">
        <v>563</v>
      </c>
      <c r="E33" s="383"/>
      <c r="F33" s="59"/>
      <c r="G33" s="377"/>
      <c r="H33" s="378"/>
      <c r="I33" s="378"/>
      <c r="J33" s="379"/>
      <c r="K33" s="48"/>
      <c r="L33" s="147"/>
      <c r="M33" s="135"/>
      <c r="N33" s="135"/>
      <c r="O33" s="136"/>
      <c r="P33" s="149" t="str">
        <f>IF(D$33="No","","(*)")</f>
        <v>(*)</v>
      </c>
      <c r="Q33" s="12"/>
      <c r="R33" s="12"/>
      <c r="S33" s="12"/>
      <c r="T33" s="12"/>
      <c r="U33" s="12"/>
      <c r="V33" s="12"/>
      <c r="W33" s="12"/>
      <c r="X33" s="12"/>
      <c r="Y33" s="12"/>
      <c r="Z33" s="12"/>
      <c r="AA33" s="12"/>
      <c r="AB33" s="12"/>
      <c r="AC33" s="12"/>
      <c r="AD33" s="12"/>
      <c r="AE33" s="12"/>
      <c r="AF33" s="12"/>
      <c r="AG33" s="12"/>
      <c r="AH33" s="12"/>
    </row>
    <row r="34" spans="1:34" ht="22.5">
      <c r="A34" s="53"/>
      <c r="B34" s="52" t="str">
        <f ca="1">B28</f>
        <v xml:space="preserve">Gold  </v>
      </c>
      <c r="C34" s="13"/>
      <c r="D34" s="382" t="s">
        <v>15433</v>
      </c>
      <c r="E34" s="383"/>
      <c r="F34" s="59"/>
      <c r="G34" s="377"/>
      <c r="H34" s="378"/>
      <c r="I34" s="378"/>
      <c r="J34" s="379"/>
      <c r="K34" s="48"/>
      <c r="L34" s="147"/>
      <c r="M34" s="135"/>
      <c r="N34" s="135"/>
      <c r="O34" s="136"/>
      <c r="P34" s="149" t="str">
        <f>IF(D$34="No","","(*)")</f>
        <v>(*)</v>
      </c>
      <c r="Q34" s="12"/>
      <c r="R34" s="12"/>
      <c r="S34" s="12"/>
      <c r="T34" s="12"/>
      <c r="U34" s="12"/>
      <c r="V34" s="12"/>
      <c r="W34" s="12"/>
      <c r="X34" s="12"/>
      <c r="Y34" s="12"/>
      <c r="Z34" s="12"/>
      <c r="AA34" s="12"/>
      <c r="AB34" s="12"/>
      <c r="AC34" s="12"/>
      <c r="AD34" s="12"/>
      <c r="AE34" s="12"/>
      <c r="AF34" s="12"/>
      <c r="AG34" s="12"/>
      <c r="AH34" s="12"/>
    </row>
    <row r="35" spans="1:34" ht="22.5">
      <c r="A35" s="53"/>
      <c r="B35" s="52" t="str">
        <f ca="1">B29</f>
        <v xml:space="preserve">Tungsten  </v>
      </c>
      <c r="C35" s="13"/>
      <c r="D35" s="382" t="s">
        <v>15433</v>
      </c>
      <c r="E35" s="383"/>
      <c r="F35" s="59"/>
      <c r="G35" s="377"/>
      <c r="H35" s="378"/>
      <c r="I35" s="378"/>
      <c r="J35" s="379"/>
      <c r="K35" s="48"/>
      <c r="L35" s="147"/>
      <c r="M35" s="135"/>
      <c r="N35" s="135"/>
      <c r="O35" s="136"/>
      <c r="P35" s="149" t="str">
        <f>IF(D$35="No","","(*)")</f>
        <v>(*)</v>
      </c>
      <c r="Q35" s="12"/>
      <c r="R35" s="12"/>
      <c r="S35" s="12"/>
      <c r="T35" s="12"/>
      <c r="U35" s="12"/>
      <c r="V35" s="12"/>
      <c r="W35" s="12"/>
      <c r="X35" s="12"/>
      <c r="Y35" s="12"/>
      <c r="Z35" s="12"/>
      <c r="AA35" s="12"/>
      <c r="AB35" s="12"/>
      <c r="AC35" s="12"/>
      <c r="AD35" s="12"/>
      <c r="AE35" s="12"/>
      <c r="AF35" s="12"/>
      <c r="AG35" s="12"/>
      <c r="AH35" s="12"/>
    </row>
    <row r="36" spans="1:34" ht="18">
      <c r="A36" s="53"/>
      <c r="B36" s="27"/>
      <c r="C36" s="13"/>
      <c r="D36" s="27"/>
      <c r="E36" s="27"/>
      <c r="F36" s="101"/>
      <c r="G36" s="27"/>
      <c r="H36" s="158"/>
      <c r="I36" s="158"/>
      <c r="J36" s="158"/>
      <c r="K36" s="48"/>
      <c r="L36" s="141"/>
      <c r="M36" s="135"/>
      <c r="N36" s="135"/>
      <c r="O36" s="136"/>
      <c r="P36" s="12"/>
      <c r="Q36" s="12"/>
      <c r="R36" s="12"/>
      <c r="S36" s="12"/>
      <c r="T36" s="12"/>
      <c r="U36" s="12"/>
      <c r="V36" s="12"/>
      <c r="W36" s="12"/>
      <c r="X36" s="12"/>
      <c r="Y36" s="12"/>
      <c r="Z36" s="12"/>
      <c r="AA36" s="12"/>
      <c r="AB36" s="12"/>
      <c r="AC36" s="12"/>
      <c r="AD36" s="12"/>
      <c r="AE36" s="12"/>
      <c r="AF36" s="12"/>
      <c r="AG36" s="12"/>
      <c r="AH36" s="12"/>
    </row>
    <row r="37" spans="1:34" ht="43.5" customHeight="1">
      <c r="A37" s="53"/>
      <c r="B37" s="56" t="str">
        <f ca="1">OFFSET(L!$C$1,MATCH("Declaration"&amp;ADDRESS(ROW(),COLUMN(),4),L!$A:$A,0)-1,SL,,)&amp;Q$37</f>
        <v>3) Do any of the smelters in your supply chain source the 3TG from the covered countries? (SEC term, see definitions tab) (*)</v>
      </c>
      <c r="C37" s="13"/>
      <c r="D37" s="384" t="str">
        <f ca="1">D25</f>
        <v>Answer</v>
      </c>
      <c r="E37" s="384"/>
      <c r="F37" s="21"/>
      <c r="G37" s="56" t="str">
        <f ca="1">G25</f>
        <v>Comments</v>
      </c>
      <c r="H37" s="418"/>
      <c r="I37" s="418"/>
      <c r="J37" s="418"/>
      <c r="K37" s="48"/>
      <c r="L37" s="141" t="s">
        <v>1384</v>
      </c>
      <c r="M37" s="135"/>
      <c r="N37" s="135"/>
      <c r="O37" s="136"/>
      <c r="P37" s="57">
        <f>COUNTIF(D$26:D$29,"No")+COUNTIF(D$32:D$35,"No")</f>
        <v>3</v>
      </c>
      <c r="Q37" s="57" t="str">
        <f>IF(P37&gt;3,""," (*)")</f>
        <v xml:space="preserve"> (*)</v>
      </c>
      <c r="R37" s="12"/>
      <c r="S37" s="12"/>
      <c r="T37" s="12"/>
      <c r="U37" s="12"/>
      <c r="V37" s="12"/>
      <c r="W37" s="12"/>
      <c r="X37" s="12"/>
      <c r="Y37" s="12"/>
      <c r="Z37" s="12"/>
      <c r="AA37" s="12"/>
      <c r="AB37" s="12"/>
      <c r="AC37" s="12"/>
      <c r="AD37" s="12"/>
      <c r="AE37" s="12"/>
      <c r="AF37" s="12"/>
      <c r="AG37" s="12"/>
      <c r="AH37" s="12"/>
    </row>
    <row r="38" spans="1:34" ht="22.5">
      <c r="A38" s="53"/>
      <c r="B38" s="52" t="str">
        <f ca="1">OFFSET(L!$C$1,MATCH("Declaration"&amp;ADDRESS(ROW(),COLUMN(),4),L!$A:$A,0)-1,SL,,)&amp;P38</f>
        <v xml:space="preserve">Tantalum  </v>
      </c>
      <c r="C38" s="13"/>
      <c r="D38" s="388" t="s">
        <v>15433</v>
      </c>
      <c r="E38" s="389"/>
      <c r="F38" s="59"/>
      <c r="G38" s="377"/>
      <c r="H38" s="378"/>
      <c r="I38" s="378"/>
      <c r="J38" s="379"/>
      <c r="K38" s="48"/>
      <c r="L38" s="147"/>
      <c r="M38" s="137"/>
      <c r="N38" s="135"/>
      <c r="O38" s="136"/>
      <c r="P38" s="149" t="str">
        <f>IF((OR(D$26="No",D$32="No")),"","(*)")</f>
        <v/>
      </c>
      <c r="Q38" s="12"/>
      <c r="R38" s="12"/>
      <c r="S38" s="12"/>
      <c r="T38" s="12"/>
      <c r="U38" s="12"/>
      <c r="V38" s="12"/>
      <c r="W38" s="12"/>
      <c r="X38" s="12"/>
      <c r="Y38" s="12"/>
      <c r="Z38" s="12"/>
      <c r="AA38" s="12"/>
      <c r="AB38" s="12"/>
      <c r="AC38" s="12"/>
      <c r="AD38" s="12"/>
      <c r="AE38" s="12"/>
      <c r="AF38" s="12"/>
      <c r="AG38" s="12"/>
    </row>
    <row r="39" spans="1:34" ht="22.5">
      <c r="A39" s="53"/>
      <c r="B39" s="52" t="str">
        <f ca="1">OFFSET(L!$C$1,MATCH("Declaration"&amp;ADDRESS(ROW(),COLUMN(),4),L!$A:$A,0)-1,SL,,)&amp;P39</f>
        <v>Tin  (*)</v>
      </c>
      <c r="C39" s="13"/>
      <c r="D39" s="382" t="s">
        <v>563</v>
      </c>
      <c r="E39" s="383"/>
      <c r="F39" s="59"/>
      <c r="G39" s="377"/>
      <c r="H39" s="378"/>
      <c r="I39" s="378"/>
      <c r="J39" s="379"/>
      <c r="K39" s="48"/>
      <c r="L39" s="147"/>
      <c r="M39" s="135"/>
      <c r="N39" s="135"/>
      <c r="O39" s="136"/>
      <c r="P39" s="149" t="str">
        <f>IF((OR(D$27="No",D$33="No")),"","(*)")</f>
        <v>(*)</v>
      </c>
      <c r="Q39" s="12"/>
      <c r="R39" s="12"/>
      <c r="S39" s="12"/>
      <c r="T39" s="12"/>
      <c r="U39" s="12"/>
      <c r="V39" s="12"/>
      <c r="W39" s="12"/>
      <c r="X39" s="12"/>
      <c r="Y39" s="12"/>
      <c r="Z39" s="12"/>
      <c r="AA39" s="12"/>
      <c r="AB39" s="12"/>
      <c r="AC39" s="12"/>
      <c r="AD39" s="12"/>
      <c r="AE39" s="12"/>
      <c r="AF39" s="12"/>
      <c r="AG39" s="12"/>
    </row>
    <row r="40" spans="1:34" ht="22.5">
      <c r="A40" s="53"/>
      <c r="B40" s="52" t="str">
        <f ca="1">OFFSET(L!$C$1,MATCH("Declaration"&amp;ADDRESS(ROW(),COLUMN(),4),L!$A:$A,0)-1,SL,,)&amp;P40</f>
        <v xml:space="preserve">Gold  </v>
      </c>
      <c r="C40" s="13"/>
      <c r="D40" s="382" t="s">
        <v>15433</v>
      </c>
      <c r="E40" s="383"/>
      <c r="F40" s="59"/>
      <c r="G40" s="377"/>
      <c r="H40" s="378"/>
      <c r="I40" s="378"/>
      <c r="J40" s="379"/>
      <c r="K40" s="48"/>
      <c r="L40" s="147"/>
      <c r="M40" s="135"/>
      <c r="N40" s="135"/>
      <c r="O40" s="136"/>
      <c r="P40" s="149" t="str">
        <f>IF((OR(D$28="No",D$34="No")),"","(*)")</f>
        <v/>
      </c>
      <c r="Q40" s="12"/>
      <c r="R40" s="12"/>
      <c r="S40" s="12"/>
      <c r="T40" s="12"/>
      <c r="U40" s="12"/>
      <c r="V40" s="12"/>
      <c r="W40" s="12"/>
      <c r="X40" s="12"/>
      <c r="Y40" s="12"/>
      <c r="Z40" s="12"/>
      <c r="AA40" s="12"/>
      <c r="AB40" s="12"/>
      <c r="AC40" s="12"/>
      <c r="AD40" s="12"/>
      <c r="AE40" s="12"/>
      <c r="AF40" s="12"/>
      <c r="AG40" s="12"/>
    </row>
    <row r="41" spans="1:34" ht="22.5">
      <c r="A41" s="53"/>
      <c r="B41" s="52" t="str">
        <f ca="1">OFFSET(L!$C$1,MATCH("Declaration"&amp;ADDRESS(ROW(),COLUMN(),4),L!$A:$A,0)-1,SL,,)&amp;P41</f>
        <v xml:space="preserve">Tungsten  </v>
      </c>
      <c r="C41" s="13"/>
      <c r="D41" s="382" t="s">
        <v>15433</v>
      </c>
      <c r="E41" s="383"/>
      <c r="F41" s="59"/>
      <c r="G41" s="377"/>
      <c r="H41" s="378"/>
      <c r="I41" s="378"/>
      <c r="J41" s="379"/>
      <c r="K41" s="48"/>
      <c r="L41" s="147"/>
      <c r="M41" s="135"/>
      <c r="N41" s="135"/>
      <c r="O41" s="136"/>
      <c r="P41" s="149" t="str">
        <f>IF((OR(D$29="No",D$35="No")),"","(*)")</f>
        <v/>
      </c>
      <c r="Q41" s="12"/>
      <c r="R41" s="12"/>
      <c r="S41" s="12"/>
      <c r="T41" s="12"/>
      <c r="U41" s="12"/>
      <c r="V41" s="12"/>
      <c r="W41" s="12"/>
      <c r="X41" s="12"/>
      <c r="Y41" s="12"/>
      <c r="Z41" s="12"/>
      <c r="AA41" s="12"/>
      <c r="AB41" s="12"/>
      <c r="AC41" s="12"/>
      <c r="AD41" s="12"/>
      <c r="AE41" s="12"/>
      <c r="AF41" s="12"/>
      <c r="AG41" s="12"/>
    </row>
    <row r="42" spans="1:34" ht="18">
      <c r="A42" s="53"/>
      <c r="B42" s="27"/>
      <c r="C42" s="13"/>
      <c r="D42" s="27"/>
      <c r="E42" s="27"/>
      <c r="F42" s="101"/>
      <c r="G42" s="27"/>
      <c r="H42" s="158"/>
      <c r="I42" s="158"/>
      <c r="J42" s="158"/>
      <c r="K42" s="48"/>
      <c r="L42" s="141"/>
      <c r="M42" s="135"/>
      <c r="N42" s="135"/>
      <c r="O42" s="136"/>
      <c r="Q42" s="12"/>
      <c r="R42" s="12"/>
      <c r="S42" s="12"/>
      <c r="T42" s="12"/>
      <c r="U42" s="12"/>
      <c r="V42" s="12"/>
      <c r="W42" s="12"/>
      <c r="X42" s="12"/>
      <c r="Y42" s="12"/>
      <c r="Z42" s="12"/>
      <c r="AA42" s="12"/>
      <c r="AB42" s="12"/>
      <c r="AC42" s="12"/>
      <c r="AD42" s="12"/>
      <c r="AE42" s="12"/>
      <c r="AF42" s="12"/>
      <c r="AG42" s="12"/>
      <c r="AH42" s="12"/>
    </row>
    <row r="43" spans="1:34" ht="48.75" customHeight="1">
      <c r="A43" s="53"/>
      <c r="B43" s="56" t="str">
        <f ca="1">OFFSET(L!$C$1,MATCH("Declaration"&amp;ADDRESS(ROW(),COLUMN(),4),L!$A:$A,0)-1,SL,,)&amp;Q$37</f>
        <v>4) Does 100 percent of the 3TG (necessary to the functionality or production of your products) originate from recycled or scrap sources?  (*)</v>
      </c>
      <c r="C43" s="13"/>
      <c r="D43" s="384" t="str">
        <f ca="1">D25</f>
        <v>Answer</v>
      </c>
      <c r="E43" s="384"/>
      <c r="F43" s="21"/>
      <c r="G43" s="56" t="str">
        <f ca="1">G25</f>
        <v>Comments</v>
      </c>
      <c r="H43" s="56"/>
      <c r="I43" s="56"/>
      <c r="J43" s="100"/>
      <c r="K43" s="48"/>
      <c r="L43" s="141" t="s">
        <v>1383</v>
      </c>
      <c r="M43" s="135"/>
      <c r="N43" s="135"/>
      <c r="O43" s="136"/>
      <c r="P43" s="12"/>
      <c r="Q43" s="12"/>
      <c r="R43" s="12"/>
      <c r="S43" s="12"/>
      <c r="T43" s="12"/>
      <c r="U43" s="12"/>
      <c r="V43" s="12"/>
      <c r="W43" s="12"/>
      <c r="X43" s="12"/>
      <c r="Y43" s="12"/>
      <c r="Z43" s="12"/>
      <c r="AA43" s="12"/>
      <c r="AB43" s="12"/>
      <c r="AC43" s="12"/>
      <c r="AD43" s="12"/>
      <c r="AE43" s="12"/>
      <c r="AF43" s="12"/>
      <c r="AG43" s="12"/>
      <c r="AH43" s="12"/>
    </row>
    <row r="44" spans="1:34" ht="22.5">
      <c r="A44" s="53"/>
      <c r="B44" s="52" t="str">
        <f ca="1">B38</f>
        <v xml:space="preserve">Tantalum  </v>
      </c>
      <c r="C44" s="13"/>
      <c r="D44" s="382" t="s">
        <v>15433</v>
      </c>
      <c r="E44" s="383"/>
      <c r="F44" s="59"/>
      <c r="G44" s="377"/>
      <c r="H44" s="378"/>
      <c r="I44" s="378"/>
      <c r="J44" s="379"/>
      <c r="K44" s="48"/>
      <c r="L44" s="147"/>
      <c r="M44" s="137"/>
      <c r="N44" s="135"/>
      <c r="O44" s="136"/>
      <c r="P44" s="12"/>
      <c r="Q44" s="12"/>
      <c r="R44" s="12"/>
      <c r="S44" s="12"/>
      <c r="T44" s="12"/>
      <c r="U44" s="12"/>
      <c r="V44" s="12"/>
      <c r="W44" s="12"/>
      <c r="X44" s="12"/>
      <c r="Y44" s="12"/>
      <c r="Z44" s="12"/>
      <c r="AA44" s="12"/>
      <c r="AB44" s="12"/>
      <c r="AC44" s="12"/>
      <c r="AD44" s="12"/>
      <c r="AE44" s="12"/>
      <c r="AF44" s="12"/>
      <c r="AG44" s="12"/>
      <c r="AH44" s="12"/>
    </row>
    <row r="45" spans="1:34" ht="22.5">
      <c r="A45" s="53"/>
      <c r="B45" s="52" t="str">
        <f ca="1">B39</f>
        <v>Tin  (*)</v>
      </c>
      <c r="C45" s="13"/>
      <c r="D45" s="382" t="s">
        <v>564</v>
      </c>
      <c r="E45" s="383"/>
      <c r="F45" s="59"/>
      <c r="G45" s="377"/>
      <c r="H45" s="378"/>
      <c r="I45" s="378"/>
      <c r="J45" s="379"/>
      <c r="K45" s="48"/>
      <c r="L45" s="147"/>
      <c r="M45" s="135"/>
      <c r="N45" s="135"/>
      <c r="O45" s="136"/>
      <c r="P45" s="12"/>
      <c r="Q45" s="12"/>
      <c r="R45" s="12"/>
      <c r="S45" s="12"/>
      <c r="T45" s="12"/>
      <c r="U45" s="12"/>
      <c r="V45" s="12"/>
      <c r="W45" s="12"/>
      <c r="X45" s="12"/>
      <c r="Y45" s="12"/>
      <c r="Z45" s="12"/>
      <c r="AA45" s="12"/>
      <c r="AB45" s="12"/>
      <c r="AC45" s="12"/>
      <c r="AD45" s="12"/>
      <c r="AE45" s="12"/>
      <c r="AF45" s="12"/>
      <c r="AG45" s="12"/>
      <c r="AH45" s="12"/>
    </row>
    <row r="46" spans="1:34" ht="22.5">
      <c r="A46" s="53"/>
      <c r="B46" s="52" t="str">
        <f ca="1">B40</f>
        <v xml:space="preserve">Gold  </v>
      </c>
      <c r="C46" s="13"/>
      <c r="D46" s="382" t="s">
        <v>15433</v>
      </c>
      <c r="E46" s="383"/>
      <c r="F46" s="59"/>
      <c r="G46" s="377"/>
      <c r="H46" s="378"/>
      <c r="I46" s="378"/>
      <c r="J46" s="379"/>
      <c r="K46" s="48"/>
      <c r="L46" s="147"/>
      <c r="M46" s="135"/>
      <c r="N46" s="135"/>
      <c r="O46" s="136"/>
      <c r="P46" s="12"/>
      <c r="Q46" s="12"/>
      <c r="R46" s="12"/>
      <c r="S46" s="12"/>
      <c r="T46" s="12"/>
      <c r="U46" s="12"/>
      <c r="V46" s="12"/>
      <c r="W46" s="12"/>
      <c r="X46" s="12"/>
      <c r="Y46" s="12"/>
      <c r="Z46" s="12"/>
      <c r="AA46" s="12"/>
      <c r="AB46" s="12"/>
      <c r="AC46" s="12"/>
      <c r="AD46" s="12"/>
      <c r="AE46" s="12"/>
      <c r="AF46" s="12"/>
      <c r="AG46" s="12"/>
      <c r="AH46" s="12"/>
    </row>
    <row r="47" spans="1:34" ht="22.5">
      <c r="A47" s="53"/>
      <c r="B47" s="52" t="str">
        <f ca="1">B41</f>
        <v xml:space="preserve">Tungsten  </v>
      </c>
      <c r="C47" s="13"/>
      <c r="D47" s="382" t="s">
        <v>15433</v>
      </c>
      <c r="E47" s="383"/>
      <c r="F47" s="59"/>
      <c r="G47" s="377"/>
      <c r="H47" s="378"/>
      <c r="I47" s="378"/>
      <c r="J47" s="379"/>
      <c r="K47" s="48"/>
      <c r="L47" s="147"/>
      <c r="M47" s="135"/>
      <c r="N47" s="135"/>
      <c r="O47" s="136"/>
      <c r="P47" s="12"/>
      <c r="Q47" s="12"/>
      <c r="R47" s="12"/>
      <c r="S47" s="12"/>
      <c r="T47" s="12"/>
      <c r="U47" s="12"/>
      <c r="V47" s="12"/>
      <c r="W47" s="12"/>
      <c r="X47" s="12"/>
      <c r="Y47" s="12"/>
      <c r="Z47" s="12"/>
      <c r="AA47" s="12"/>
      <c r="AB47" s="12"/>
      <c r="AC47" s="12"/>
      <c r="AD47" s="12"/>
      <c r="AE47" s="12"/>
      <c r="AF47" s="12"/>
      <c r="AG47" s="12"/>
      <c r="AH47" s="12"/>
    </row>
    <row r="48" spans="1:34" ht="18">
      <c r="A48" s="53"/>
      <c r="B48" s="27"/>
      <c r="C48" s="13"/>
      <c r="D48" s="27"/>
      <c r="E48" s="27"/>
      <c r="F48" s="101"/>
      <c r="G48" s="27"/>
      <c r="H48" s="158"/>
      <c r="I48" s="158"/>
      <c r="J48" s="158"/>
      <c r="K48" s="48"/>
      <c r="L48" s="141"/>
      <c r="M48" s="135"/>
      <c r="N48" s="135"/>
      <c r="O48" s="136"/>
      <c r="P48" s="12"/>
      <c r="Q48" s="12"/>
      <c r="R48" s="12"/>
      <c r="S48" s="12"/>
      <c r="T48" s="12"/>
      <c r="U48" s="12"/>
      <c r="V48" s="12"/>
      <c r="W48" s="12"/>
      <c r="X48" s="12"/>
      <c r="Y48" s="12"/>
      <c r="Z48" s="12"/>
      <c r="AA48" s="12"/>
      <c r="AB48" s="12"/>
      <c r="AC48" s="12"/>
      <c r="AD48" s="12"/>
      <c r="AE48" s="12"/>
      <c r="AF48" s="12"/>
      <c r="AG48" s="12"/>
      <c r="AH48" s="12"/>
    </row>
    <row r="49" spans="1:34" ht="71.45" customHeight="1">
      <c r="A49" s="53"/>
      <c r="B49" s="166" t="str">
        <f ca="1">OFFSET(L!$C$1,MATCH("Declaration"&amp;ADDRESS(ROW(),COLUMN(),4),L!$A:$A,0)-1,SL,,)&amp;Q$37</f>
        <v>5) What percentage of relevant suppliers have provided a response to your supply chain survey?  (*)</v>
      </c>
      <c r="C49" s="13"/>
      <c r="D49" s="384" t="str">
        <f ca="1">D25</f>
        <v>Answer</v>
      </c>
      <c r="E49" s="384"/>
      <c r="F49" s="21"/>
      <c r="G49" s="56" t="str">
        <f ca="1">G25</f>
        <v>Comments</v>
      </c>
      <c r="H49" s="159"/>
      <c r="I49" s="159"/>
      <c r="J49" s="159"/>
      <c r="K49" s="48"/>
      <c r="L49" s="141" t="s">
        <v>1384</v>
      </c>
      <c r="M49" s="135"/>
      <c r="N49" s="135"/>
      <c r="O49" s="136"/>
      <c r="P49" s="12"/>
      <c r="Q49" s="12"/>
      <c r="R49" s="12"/>
      <c r="S49" s="12"/>
      <c r="T49" s="12"/>
      <c r="U49" s="12"/>
      <c r="V49" s="12"/>
      <c r="W49" s="12"/>
      <c r="X49" s="12"/>
      <c r="Y49" s="12"/>
      <c r="Z49" s="12"/>
      <c r="AA49" s="12"/>
      <c r="AB49" s="12"/>
      <c r="AC49" s="12"/>
      <c r="AD49" s="12"/>
      <c r="AE49" s="12"/>
      <c r="AF49" s="12"/>
      <c r="AG49" s="12"/>
      <c r="AH49" s="12"/>
    </row>
    <row r="50" spans="1:34" ht="22.5">
      <c r="A50" s="53"/>
      <c r="B50" s="52" t="str">
        <f ca="1">B38</f>
        <v xml:space="preserve">Tantalum  </v>
      </c>
      <c r="C50" s="47"/>
      <c r="D50" s="380" t="s">
        <v>15433</v>
      </c>
      <c r="E50" s="381"/>
      <c r="F50" s="59"/>
      <c r="G50" s="377"/>
      <c r="H50" s="378"/>
      <c r="I50" s="378"/>
      <c r="J50" s="379"/>
      <c r="K50" s="48"/>
      <c r="L50" s="147"/>
      <c r="M50" s="137"/>
      <c r="N50" s="135"/>
      <c r="O50" s="136"/>
      <c r="P50" s="12"/>
      <c r="Q50" s="12"/>
      <c r="R50" s="12"/>
      <c r="S50" s="12"/>
      <c r="T50" s="12"/>
      <c r="U50" s="12"/>
      <c r="V50" s="12"/>
      <c r="W50" s="12"/>
      <c r="X50" s="12"/>
      <c r="Y50" s="12"/>
      <c r="Z50" s="12"/>
      <c r="AA50" s="12"/>
      <c r="AB50" s="12"/>
      <c r="AC50" s="12"/>
      <c r="AD50" s="12"/>
      <c r="AE50" s="12"/>
      <c r="AF50" s="12"/>
      <c r="AG50" s="12"/>
      <c r="AH50" s="12"/>
    </row>
    <row r="51" spans="1:34" ht="22.5">
      <c r="A51" s="53"/>
      <c r="B51" s="52" t="str">
        <f ca="1">B39</f>
        <v>Tin  (*)</v>
      </c>
      <c r="C51" s="47"/>
      <c r="D51" s="380" t="s">
        <v>15434</v>
      </c>
      <c r="E51" s="381"/>
      <c r="F51" s="59"/>
      <c r="G51" s="377"/>
      <c r="H51" s="378"/>
      <c r="I51" s="378"/>
      <c r="J51" s="379"/>
      <c r="K51" s="48"/>
      <c r="L51" s="147"/>
      <c r="M51" s="135"/>
      <c r="N51" s="135"/>
      <c r="O51" s="136"/>
      <c r="P51" s="12"/>
      <c r="Q51" s="12"/>
      <c r="R51" s="12"/>
      <c r="S51" s="12"/>
      <c r="T51" s="12"/>
      <c r="U51" s="12"/>
      <c r="V51" s="12"/>
      <c r="W51" s="12"/>
      <c r="X51" s="12"/>
      <c r="Y51" s="12"/>
      <c r="Z51" s="12"/>
      <c r="AA51" s="12"/>
      <c r="AB51" s="12"/>
      <c r="AC51" s="12"/>
      <c r="AD51" s="12"/>
      <c r="AE51" s="12"/>
      <c r="AF51" s="12"/>
      <c r="AG51" s="12"/>
      <c r="AH51" s="12"/>
    </row>
    <row r="52" spans="1:34" ht="22.5">
      <c r="A52" s="53"/>
      <c r="B52" s="52" t="str">
        <f ca="1">B40</f>
        <v xml:space="preserve">Gold  </v>
      </c>
      <c r="C52" s="47"/>
      <c r="D52" s="380" t="s">
        <v>15433</v>
      </c>
      <c r="E52" s="381"/>
      <c r="F52" s="59"/>
      <c r="G52" s="377"/>
      <c r="H52" s="378"/>
      <c r="I52" s="378"/>
      <c r="J52" s="379"/>
      <c r="K52" s="48"/>
      <c r="L52" s="147"/>
      <c r="M52" s="135"/>
      <c r="N52" s="135"/>
      <c r="O52" s="136"/>
      <c r="P52" s="12"/>
      <c r="Q52" s="12"/>
      <c r="R52" s="12"/>
      <c r="S52" s="12"/>
      <c r="T52" s="12"/>
      <c r="U52" s="12"/>
      <c r="V52" s="12"/>
      <c r="W52" s="12"/>
      <c r="X52" s="12"/>
      <c r="Y52" s="12"/>
      <c r="Z52" s="12"/>
      <c r="AA52" s="12"/>
      <c r="AB52" s="12"/>
      <c r="AC52" s="12"/>
      <c r="AD52" s="12"/>
      <c r="AE52" s="12"/>
      <c r="AF52" s="12"/>
      <c r="AG52" s="12"/>
      <c r="AH52" s="12"/>
    </row>
    <row r="53" spans="1:34" ht="22.5">
      <c r="A53" s="53"/>
      <c r="B53" s="52" t="str">
        <f ca="1">B41</f>
        <v xml:space="preserve">Tungsten  </v>
      </c>
      <c r="C53" s="47"/>
      <c r="D53" s="380" t="s">
        <v>15433</v>
      </c>
      <c r="E53" s="381"/>
      <c r="F53" s="59"/>
      <c r="G53" s="377"/>
      <c r="H53" s="378"/>
      <c r="I53" s="378"/>
      <c r="J53" s="379"/>
      <c r="K53" s="48"/>
      <c r="L53" s="147"/>
      <c r="M53" s="135"/>
      <c r="N53" s="135"/>
      <c r="O53" s="136"/>
      <c r="P53" s="12"/>
      <c r="Q53" s="12"/>
      <c r="R53" s="12"/>
      <c r="S53" s="12"/>
      <c r="T53" s="12"/>
      <c r="U53" s="12"/>
      <c r="V53" s="12"/>
      <c r="W53" s="12"/>
      <c r="X53" s="12"/>
      <c r="Y53" s="12"/>
      <c r="Z53" s="12"/>
      <c r="AA53" s="12"/>
      <c r="AB53" s="12"/>
      <c r="AC53" s="12"/>
      <c r="AD53" s="12"/>
      <c r="AE53" s="12"/>
      <c r="AF53" s="12"/>
      <c r="AG53" s="12"/>
      <c r="AH53" s="12"/>
    </row>
    <row r="54" spans="1:34" ht="15.75">
      <c r="A54" s="53"/>
      <c r="B54" s="58"/>
      <c r="C54" s="13"/>
      <c r="D54" s="102"/>
      <c r="E54" s="102"/>
      <c r="F54" s="101"/>
      <c r="G54" s="103"/>
      <c r="H54" s="103"/>
      <c r="I54" s="103"/>
      <c r="J54" s="103"/>
      <c r="K54" s="48"/>
      <c r="L54" s="141"/>
      <c r="M54" s="142"/>
      <c r="N54" s="135"/>
      <c r="O54" s="136"/>
      <c r="P54" s="12"/>
      <c r="Q54" s="12"/>
      <c r="R54" s="12"/>
      <c r="S54" s="12"/>
      <c r="T54" s="12"/>
      <c r="U54" s="12"/>
      <c r="V54" s="12"/>
      <c r="W54" s="12"/>
      <c r="X54" s="12"/>
      <c r="Y54" s="12"/>
      <c r="Z54" s="12"/>
      <c r="AA54" s="12"/>
      <c r="AB54" s="12"/>
      <c r="AC54" s="12"/>
      <c r="AD54" s="12"/>
      <c r="AE54" s="12"/>
      <c r="AF54" s="12"/>
      <c r="AG54" s="12"/>
      <c r="AH54" s="12"/>
    </row>
    <row r="55" spans="1:34" ht="45.75">
      <c r="A55" s="53"/>
      <c r="B55" s="166" t="str">
        <f ca="1">OFFSET(L!$C$1,MATCH("Declaration"&amp;ADDRESS(ROW(),COLUMN(),4),L!$A:$A,0)-1,SL,,)&amp;Q$37</f>
        <v>6) Have you identified all of the smelters supplying the 3TG to your supply chain?  (*)</v>
      </c>
      <c r="C55" s="13"/>
      <c r="D55" s="384" t="str">
        <f ca="1">D25</f>
        <v>Answer</v>
      </c>
      <c r="E55" s="384"/>
      <c r="F55" s="21"/>
      <c r="G55" s="56" t="str">
        <f ca="1">G25</f>
        <v>Comments</v>
      </c>
      <c r="H55" s="417"/>
      <c r="I55" s="417"/>
      <c r="J55" s="417"/>
      <c r="K55" s="48"/>
      <c r="L55" s="141" t="s">
        <v>1382</v>
      </c>
      <c r="M55" s="142"/>
      <c r="N55" s="135"/>
      <c r="O55" s="136"/>
      <c r="P55" s="12"/>
      <c r="Q55" s="12"/>
      <c r="R55" s="12"/>
      <c r="S55" s="12"/>
      <c r="T55" s="12"/>
      <c r="U55" s="12"/>
      <c r="V55" s="12"/>
      <c r="W55" s="12"/>
      <c r="X55" s="12"/>
      <c r="Y55" s="12"/>
      <c r="Z55" s="12"/>
      <c r="AA55" s="12"/>
      <c r="AB55" s="12"/>
      <c r="AC55" s="12"/>
      <c r="AD55" s="12"/>
      <c r="AE55" s="12"/>
      <c r="AF55" s="12"/>
      <c r="AG55" s="12"/>
      <c r="AH55" s="12"/>
    </row>
    <row r="56" spans="1:34" ht="22.5">
      <c r="A56" s="53"/>
      <c r="B56" s="52" t="str">
        <f ca="1">B38</f>
        <v xml:space="preserve">Tantalum  </v>
      </c>
      <c r="C56" s="13"/>
      <c r="D56" s="388" t="s">
        <v>15433</v>
      </c>
      <c r="E56" s="389"/>
      <c r="F56" s="59"/>
      <c r="G56" s="377"/>
      <c r="H56" s="378"/>
      <c r="I56" s="378"/>
      <c r="J56" s="379"/>
      <c r="K56" s="48"/>
      <c r="L56" s="147"/>
      <c r="M56" s="137"/>
      <c r="N56" s="135"/>
      <c r="O56" s="136"/>
      <c r="P56" s="12"/>
      <c r="Q56" s="12"/>
      <c r="R56" s="12"/>
      <c r="S56" s="12"/>
      <c r="T56" s="12"/>
      <c r="U56" s="12"/>
      <c r="V56" s="12"/>
      <c r="W56" s="12"/>
      <c r="X56" s="12"/>
      <c r="Y56" s="12"/>
      <c r="Z56" s="12"/>
      <c r="AA56" s="12"/>
      <c r="AB56" s="12"/>
      <c r="AC56" s="12"/>
      <c r="AD56" s="12"/>
      <c r="AE56" s="12"/>
      <c r="AF56" s="12"/>
      <c r="AG56" s="12"/>
      <c r="AH56" s="12"/>
    </row>
    <row r="57" spans="1:34" ht="22.5">
      <c r="A57" s="53"/>
      <c r="B57" s="52" t="str">
        <f ca="1">B39</f>
        <v>Tin  (*)</v>
      </c>
      <c r="C57" s="13"/>
      <c r="D57" s="382" t="s">
        <v>563</v>
      </c>
      <c r="E57" s="383"/>
      <c r="F57" s="59"/>
      <c r="G57" s="377"/>
      <c r="H57" s="378"/>
      <c r="I57" s="378"/>
      <c r="J57" s="379"/>
      <c r="K57" s="48"/>
      <c r="L57" s="147"/>
      <c r="M57" s="135"/>
      <c r="N57" s="135"/>
      <c r="O57" s="136"/>
      <c r="P57" s="12"/>
      <c r="Q57" s="12"/>
      <c r="R57" s="12"/>
      <c r="S57" s="12"/>
      <c r="T57" s="12"/>
      <c r="U57" s="12"/>
      <c r="V57" s="12"/>
      <c r="W57" s="12"/>
      <c r="X57" s="12"/>
      <c r="Y57" s="12"/>
      <c r="Z57" s="12"/>
      <c r="AA57" s="12"/>
      <c r="AB57" s="12"/>
      <c r="AC57" s="12"/>
      <c r="AD57" s="12"/>
      <c r="AE57" s="12"/>
      <c r="AF57" s="12"/>
      <c r="AG57" s="12"/>
      <c r="AH57" s="12"/>
    </row>
    <row r="58" spans="1:34" ht="22.5">
      <c r="A58" s="53"/>
      <c r="B58" s="52" t="str">
        <f ca="1">B40</f>
        <v xml:space="preserve">Gold  </v>
      </c>
      <c r="C58" s="13"/>
      <c r="D58" s="382" t="s">
        <v>15433</v>
      </c>
      <c r="E58" s="383"/>
      <c r="F58" s="59"/>
      <c r="G58" s="377"/>
      <c r="H58" s="378"/>
      <c r="I58" s="378"/>
      <c r="J58" s="379"/>
      <c r="K58" s="48"/>
      <c r="L58" s="147"/>
      <c r="M58" s="135"/>
      <c r="N58" s="135"/>
      <c r="O58" s="136"/>
      <c r="P58" s="12"/>
      <c r="Q58" s="12"/>
      <c r="R58" s="12"/>
      <c r="S58" s="12"/>
      <c r="T58" s="12"/>
      <c r="U58" s="12"/>
      <c r="V58" s="12"/>
      <c r="W58" s="12"/>
      <c r="X58" s="12"/>
      <c r="Y58" s="12"/>
      <c r="Z58" s="12"/>
      <c r="AA58" s="12"/>
      <c r="AB58" s="12"/>
      <c r="AC58" s="12"/>
      <c r="AD58" s="12"/>
      <c r="AE58" s="12"/>
      <c r="AF58" s="12"/>
      <c r="AG58" s="12"/>
      <c r="AH58" s="12"/>
    </row>
    <row r="59" spans="1:34" ht="22.5">
      <c r="A59" s="53"/>
      <c r="B59" s="52" t="str">
        <f ca="1">B41</f>
        <v xml:space="preserve">Tungsten  </v>
      </c>
      <c r="C59" s="13"/>
      <c r="D59" s="382" t="s">
        <v>15433</v>
      </c>
      <c r="E59" s="383"/>
      <c r="F59" s="59"/>
      <c r="G59" s="377"/>
      <c r="H59" s="378"/>
      <c r="I59" s="378"/>
      <c r="J59" s="379"/>
      <c r="K59" s="48"/>
      <c r="L59" s="147"/>
      <c r="M59" s="135"/>
      <c r="N59" s="135"/>
      <c r="O59" s="136"/>
      <c r="P59" s="12"/>
      <c r="Q59" s="12"/>
      <c r="R59" s="12"/>
      <c r="S59" s="12"/>
      <c r="T59" s="12"/>
      <c r="U59" s="12"/>
      <c r="V59" s="12"/>
      <c r="W59" s="12"/>
      <c r="X59" s="12"/>
      <c r="Y59" s="12"/>
      <c r="Z59" s="12"/>
      <c r="AA59" s="12"/>
      <c r="AB59" s="12"/>
      <c r="AC59" s="12"/>
      <c r="AD59" s="12"/>
      <c r="AE59" s="12"/>
      <c r="AF59" s="12"/>
      <c r="AG59" s="12"/>
      <c r="AH59" s="12"/>
    </row>
    <row r="60" spans="1:34" ht="15.75">
      <c r="A60" s="53"/>
      <c r="B60" s="27"/>
      <c r="C60" s="13"/>
      <c r="D60" s="104"/>
      <c r="E60" s="104"/>
      <c r="F60" s="101"/>
      <c r="G60" s="105"/>
      <c r="H60" s="105"/>
      <c r="I60" s="105"/>
      <c r="J60" s="105"/>
      <c r="K60" s="48"/>
      <c r="L60" s="141"/>
      <c r="M60" s="142"/>
      <c r="N60" s="135"/>
      <c r="O60" s="136"/>
      <c r="P60" s="12"/>
      <c r="Q60" s="12"/>
      <c r="R60" s="12"/>
      <c r="S60" s="12"/>
      <c r="T60" s="12"/>
      <c r="U60" s="12"/>
      <c r="V60" s="12"/>
      <c r="W60" s="12"/>
      <c r="X60" s="12"/>
      <c r="Y60" s="12"/>
      <c r="Z60" s="12"/>
      <c r="AA60" s="12"/>
      <c r="AB60" s="12"/>
      <c r="AC60" s="12"/>
      <c r="AD60" s="12"/>
      <c r="AE60" s="12"/>
      <c r="AF60" s="12"/>
      <c r="AG60" s="12"/>
      <c r="AH60" s="12"/>
    </row>
    <row r="61" spans="1:34" ht="45.75">
      <c r="A61" s="53"/>
      <c r="B61" s="56" t="str">
        <f ca="1">OFFSET(L!$C$1,MATCH("Declaration"&amp;ADDRESS(ROW(),COLUMN(),4),L!$A:$A,0)-1,SL,,)&amp;Q$37</f>
        <v>7) Has all applicable smelter information received by your company been reported in this declaration?  (*)</v>
      </c>
      <c r="C61" s="13"/>
      <c r="D61" s="384" t="str">
        <f ca="1">D25</f>
        <v>Answer</v>
      </c>
      <c r="E61" s="384"/>
      <c r="F61" s="21"/>
      <c r="G61" s="56" t="str">
        <f ca="1">G25</f>
        <v>Comments</v>
      </c>
      <c r="H61" s="417" t="str">
        <f>IF(Q69="(*)","Click here to enter smelter names","")</f>
        <v/>
      </c>
      <c r="I61" s="417"/>
      <c r="J61" s="417"/>
      <c r="K61" s="48"/>
      <c r="L61" s="141" t="s">
        <v>1382</v>
      </c>
      <c r="M61" s="142"/>
      <c r="N61" s="135"/>
      <c r="O61" s="136"/>
      <c r="P61" s="12"/>
      <c r="Q61" s="12"/>
      <c r="R61" s="12"/>
      <c r="S61" s="12"/>
      <c r="T61" s="12"/>
      <c r="U61" s="12"/>
      <c r="V61" s="12"/>
      <c r="W61" s="12"/>
      <c r="X61" s="12"/>
      <c r="Y61" s="12"/>
      <c r="Z61" s="12"/>
      <c r="AA61" s="12"/>
      <c r="AB61" s="12"/>
      <c r="AC61" s="12"/>
      <c r="AD61" s="12"/>
      <c r="AE61" s="12"/>
      <c r="AF61" s="12"/>
      <c r="AG61" s="12"/>
      <c r="AH61" s="12"/>
    </row>
    <row r="62" spans="1:34" ht="22.5">
      <c r="A62" s="53"/>
      <c r="B62" s="52" t="str">
        <f ca="1">B38</f>
        <v xml:space="preserve">Tantalum  </v>
      </c>
      <c r="C62" s="47"/>
      <c r="D62" s="382" t="s">
        <v>15433</v>
      </c>
      <c r="E62" s="383"/>
      <c r="F62" s="60"/>
      <c r="G62" s="377"/>
      <c r="H62" s="378"/>
      <c r="I62" s="378"/>
      <c r="J62" s="379"/>
      <c r="K62" s="48"/>
      <c r="L62" s="147"/>
      <c r="M62" s="137"/>
      <c r="N62" s="135"/>
      <c r="O62" s="136"/>
      <c r="P62" s="12"/>
      <c r="Q62" s="12"/>
      <c r="R62" s="12"/>
      <c r="S62" s="12"/>
      <c r="T62" s="12"/>
      <c r="U62" s="12"/>
      <c r="V62" s="12"/>
      <c r="W62" s="12"/>
      <c r="X62" s="12"/>
      <c r="Y62" s="12"/>
      <c r="Z62" s="12"/>
      <c r="AA62" s="12"/>
      <c r="AB62" s="12"/>
      <c r="AC62" s="12"/>
      <c r="AD62" s="12"/>
      <c r="AE62" s="12"/>
      <c r="AF62" s="12"/>
      <c r="AG62" s="12"/>
      <c r="AH62" s="12"/>
    </row>
    <row r="63" spans="1:34" ht="22.5">
      <c r="A63" s="53"/>
      <c r="B63" s="52" t="str">
        <f ca="1">B39</f>
        <v>Tin  (*)</v>
      </c>
      <c r="C63" s="47"/>
      <c r="D63" s="382" t="s">
        <v>563</v>
      </c>
      <c r="E63" s="383"/>
      <c r="F63" s="60"/>
      <c r="G63" s="377"/>
      <c r="H63" s="378"/>
      <c r="I63" s="378"/>
      <c r="J63" s="379"/>
      <c r="K63" s="48"/>
      <c r="L63" s="147"/>
      <c r="M63" s="135"/>
      <c r="N63" s="135"/>
      <c r="O63" s="136"/>
      <c r="P63" s="12"/>
      <c r="Q63" s="12"/>
      <c r="R63" s="12"/>
      <c r="S63" s="12"/>
      <c r="T63" s="12"/>
      <c r="U63" s="12"/>
      <c r="V63" s="12"/>
      <c r="W63" s="12"/>
      <c r="X63" s="12"/>
      <c r="Y63" s="12"/>
      <c r="Z63" s="12"/>
      <c r="AA63" s="12"/>
      <c r="AB63" s="12"/>
      <c r="AC63" s="12"/>
      <c r="AD63" s="12"/>
      <c r="AE63" s="12"/>
      <c r="AF63" s="12"/>
      <c r="AG63" s="12"/>
      <c r="AH63" s="12"/>
    </row>
    <row r="64" spans="1:34" ht="22.5">
      <c r="A64" s="53"/>
      <c r="B64" s="52" t="str">
        <f ca="1">B40</f>
        <v xml:space="preserve">Gold  </v>
      </c>
      <c r="C64" s="47"/>
      <c r="D64" s="382" t="s">
        <v>15433</v>
      </c>
      <c r="E64" s="383"/>
      <c r="F64" s="60"/>
      <c r="G64" s="377"/>
      <c r="H64" s="378"/>
      <c r="I64" s="378"/>
      <c r="J64" s="379"/>
      <c r="K64" s="48"/>
      <c r="L64" s="147"/>
      <c r="M64" s="135"/>
      <c r="N64" s="135"/>
      <c r="O64" s="136"/>
      <c r="P64" s="12"/>
      <c r="Q64" s="12"/>
      <c r="R64" s="12"/>
      <c r="S64" s="12"/>
      <c r="T64" s="12"/>
      <c r="U64" s="12"/>
      <c r="V64" s="12"/>
      <c r="W64" s="12"/>
      <c r="X64" s="12"/>
      <c r="Y64" s="12"/>
      <c r="Z64" s="12"/>
      <c r="AA64" s="12"/>
      <c r="AB64" s="12"/>
      <c r="AC64" s="12"/>
      <c r="AD64" s="12"/>
      <c r="AE64" s="12"/>
      <c r="AF64" s="12"/>
      <c r="AG64" s="12"/>
      <c r="AH64" s="12"/>
    </row>
    <row r="65" spans="1:34" ht="22.5">
      <c r="A65" s="50"/>
      <c r="B65" s="52" t="str">
        <f ca="1">B41</f>
        <v xml:space="preserve">Tungsten  </v>
      </c>
      <c r="C65" s="61"/>
      <c r="D65" s="382" t="s">
        <v>15433</v>
      </c>
      <c r="E65" s="383"/>
      <c r="F65" s="62"/>
      <c r="G65" s="377"/>
      <c r="H65" s="378"/>
      <c r="I65" s="378"/>
      <c r="J65" s="379"/>
      <c r="K65" s="51"/>
      <c r="L65" s="148"/>
      <c r="M65" s="135"/>
      <c r="N65" s="135"/>
      <c r="O65" s="136"/>
      <c r="P65" s="12"/>
      <c r="Q65" s="12"/>
      <c r="R65" s="12"/>
      <c r="S65" s="12"/>
      <c r="T65" s="12"/>
      <c r="U65" s="12"/>
      <c r="V65" s="12"/>
      <c r="W65" s="12"/>
      <c r="X65" s="12"/>
      <c r="Y65" s="12"/>
      <c r="Z65" s="12"/>
      <c r="AA65" s="12"/>
      <c r="AB65" s="12"/>
      <c r="AC65" s="12"/>
      <c r="AD65" s="12"/>
      <c r="AE65" s="12"/>
      <c r="AF65" s="12"/>
      <c r="AG65" s="12"/>
      <c r="AH65" s="12"/>
    </row>
    <row r="66" spans="1:34" ht="15">
      <c r="A66" s="53"/>
      <c r="B66" s="20"/>
      <c r="C66" s="20"/>
      <c r="D66" s="20"/>
      <c r="E66" s="20"/>
      <c r="F66" s="20"/>
      <c r="G66" s="97"/>
      <c r="H66" s="97"/>
      <c r="I66" s="97"/>
      <c r="J66" s="97"/>
      <c r="K66" s="48"/>
      <c r="L66" s="144"/>
      <c r="M66" s="135"/>
      <c r="N66" s="135"/>
      <c r="O66" s="136"/>
      <c r="P66" s="12"/>
      <c r="Q66" s="12"/>
      <c r="R66" s="12"/>
      <c r="S66" s="12"/>
      <c r="T66" s="12"/>
      <c r="U66" s="12"/>
      <c r="V66" s="12"/>
      <c r="W66" s="12"/>
      <c r="X66" s="12"/>
      <c r="Y66" s="12"/>
      <c r="Z66" s="12"/>
      <c r="AA66" s="12"/>
      <c r="AB66" s="12"/>
      <c r="AC66" s="12"/>
      <c r="AD66" s="12"/>
      <c r="AE66" s="12"/>
      <c r="AF66" s="12"/>
      <c r="AG66" s="12"/>
      <c r="AH66" s="12"/>
    </row>
    <row r="67" spans="1:34" ht="15">
      <c r="A67" s="53"/>
      <c r="B67" s="431" t="str">
        <f ca="1">OFFSET(L!$C$1,MATCH("Declaration"&amp;ADDRESS(ROW(),COLUMN(),4),L!$A:$A,0)-1,SL,,)</f>
        <v>Answer the Following Questions at a Company Level</v>
      </c>
      <c r="C67" s="431"/>
      <c r="D67" s="431"/>
      <c r="E67" s="431"/>
      <c r="F67" s="431"/>
      <c r="G67" s="431"/>
      <c r="H67" s="431"/>
      <c r="I67" s="431"/>
      <c r="J67" s="431"/>
      <c r="K67" s="48"/>
      <c r="L67" s="144"/>
      <c r="M67" s="135"/>
      <c r="N67" s="135"/>
      <c r="O67" s="136"/>
      <c r="P67" s="12"/>
      <c r="Q67" s="12"/>
      <c r="R67" s="12"/>
      <c r="S67" s="12"/>
      <c r="T67" s="12"/>
      <c r="U67" s="12"/>
      <c r="V67" s="12"/>
      <c r="W67" s="12"/>
      <c r="X67" s="12"/>
      <c r="Y67" s="12"/>
      <c r="Z67" s="12"/>
      <c r="AA67" s="12"/>
      <c r="AB67" s="12"/>
      <c r="AC67" s="12"/>
      <c r="AD67" s="12"/>
      <c r="AE67" s="12"/>
      <c r="AF67" s="12"/>
      <c r="AG67" s="12"/>
      <c r="AH67" s="12"/>
    </row>
    <row r="68" spans="1:34" ht="15.75">
      <c r="A68" s="63"/>
      <c r="B68" s="64" t="str">
        <f ca="1">OFFSET(L!$C$1,MATCH("Declaration"&amp;ADDRESS(ROW(),COLUMN(),4),L!$A:$A,0)-1,SL,,)</f>
        <v>Question</v>
      </c>
      <c r="C68" s="98"/>
      <c r="D68" s="420" t="str">
        <f ca="1">D25</f>
        <v>Answer</v>
      </c>
      <c r="E68" s="420"/>
      <c r="F68" s="65"/>
      <c r="G68" s="420" t="str">
        <f ca="1">G25</f>
        <v>Comments</v>
      </c>
      <c r="H68" s="420" t="e">
        <f>HLOOKUP(SL,LT,$O68,0)</f>
        <v>#NAME?</v>
      </c>
      <c r="I68" s="420" t="e">
        <f>HLOOKUP(SL,LT,$O68,0)</f>
        <v>#NAME?</v>
      </c>
      <c r="J68" s="99"/>
      <c r="K68" s="67"/>
      <c r="L68" s="143"/>
      <c r="M68" s="142"/>
      <c r="N68" s="135"/>
      <c r="O68" s="136"/>
      <c r="P68" s="12"/>
      <c r="Q68" s="12"/>
      <c r="R68" s="12"/>
      <c r="S68" s="12"/>
      <c r="T68" s="12"/>
      <c r="U68" s="12"/>
      <c r="V68" s="12"/>
      <c r="W68" s="12"/>
      <c r="X68" s="12"/>
      <c r="Y68" s="12"/>
      <c r="Z68" s="12"/>
      <c r="AA68" s="12"/>
      <c r="AB68" s="12"/>
      <c r="AC68" s="12"/>
      <c r="AD68" s="12"/>
      <c r="AE68" s="12"/>
      <c r="AF68" s="12"/>
      <c r="AG68" s="12"/>
      <c r="AH68" s="12"/>
    </row>
    <row r="69" spans="1:34" ht="30">
      <c r="A69" s="53"/>
      <c r="B69" s="68" t="str">
        <f ca="1">OFFSET(L!$C$1,MATCH("Declaration"&amp;ADDRESS(ROW(),COLUMN(),4),L!$A:$A,0)-1,SL,,)&amp;$Q$37</f>
        <v>A. Have you established a conflict minerals sourcing policy? (*)</v>
      </c>
      <c r="C69" s="69"/>
      <c r="D69" s="382" t="s">
        <v>563</v>
      </c>
      <c r="E69" s="383"/>
      <c r="F69" s="69"/>
      <c r="G69" s="377"/>
      <c r="H69" s="378"/>
      <c r="I69" s="378"/>
      <c r="J69" s="379"/>
      <c r="K69" s="48"/>
      <c r="L69" s="143" t="s">
        <v>1383</v>
      </c>
      <c r="M69" s="142"/>
      <c r="N69" s="135"/>
      <c r="O69" s="136"/>
      <c r="P69" s="12"/>
      <c r="Q69" s="12"/>
      <c r="R69" s="12"/>
      <c r="S69" s="12"/>
      <c r="T69" s="12"/>
      <c r="U69" s="12"/>
      <c r="V69" s="12"/>
      <c r="W69" s="12"/>
      <c r="X69" s="12"/>
      <c r="Y69" s="12"/>
      <c r="Z69" s="12"/>
      <c r="AA69" s="12"/>
      <c r="AB69" s="12"/>
      <c r="AC69" s="12"/>
      <c r="AD69" s="12"/>
      <c r="AE69" s="12"/>
      <c r="AF69" s="12"/>
      <c r="AG69" s="12"/>
      <c r="AH69" s="12"/>
    </row>
    <row r="70" spans="1:34" ht="15.75">
      <c r="A70" s="53"/>
      <c r="B70" s="70"/>
      <c r="C70" s="15"/>
      <c r="D70" s="1"/>
      <c r="E70" s="1"/>
      <c r="F70" s="15"/>
      <c r="G70" s="421"/>
      <c r="H70" s="421"/>
      <c r="I70" s="421"/>
      <c r="J70" s="421"/>
      <c r="K70" s="48"/>
      <c r="L70" s="143"/>
      <c r="M70" s="142"/>
      <c r="N70" s="135"/>
      <c r="O70" s="136"/>
      <c r="P70" s="12"/>
      <c r="Q70" s="12"/>
      <c r="R70" s="12"/>
      <c r="S70" s="12"/>
      <c r="T70" s="12"/>
      <c r="U70" s="12"/>
      <c r="V70" s="12"/>
      <c r="W70" s="12"/>
      <c r="X70" s="12"/>
      <c r="Y70" s="12"/>
      <c r="Z70" s="12"/>
      <c r="AA70" s="12"/>
      <c r="AB70" s="12"/>
      <c r="AC70" s="12"/>
      <c r="AD70" s="12"/>
      <c r="AE70" s="12"/>
      <c r="AF70" s="12"/>
      <c r="AG70" s="12"/>
      <c r="AH70" s="12"/>
    </row>
    <row r="71" spans="1:34" ht="49.35" customHeight="1">
      <c r="A71" s="53"/>
      <c r="B71" s="68" t="str">
        <f ca="1">OFFSET(L!$C$1,MATCH("Declaration"&amp;ADDRESS(ROW(),COLUMN(),4),L!$A:$A,0)-1,SL,,)&amp;$Q$37</f>
        <v>B. Is your conflict minerals sourcing policy publicly available on your website? (Note – If yes, the user shall specify the URL in the comment field.) (*)</v>
      </c>
      <c r="C71" s="69"/>
      <c r="D71" s="382" t="s">
        <v>564</v>
      </c>
      <c r="E71" s="383"/>
      <c r="F71" s="69"/>
      <c r="G71" s="432"/>
      <c r="H71" s="433"/>
      <c r="I71" s="433"/>
      <c r="J71" s="434"/>
      <c r="K71" s="48"/>
      <c r="L71" s="143" t="s">
        <v>1384</v>
      </c>
      <c r="M71" s="142"/>
      <c r="N71" s="135"/>
      <c r="O71" s="136"/>
      <c r="P71" s="12"/>
      <c r="Q71" s="12"/>
      <c r="R71" s="12"/>
      <c r="S71" s="12"/>
      <c r="T71" s="12"/>
      <c r="U71" s="12"/>
      <c r="V71" s="12"/>
      <c r="W71" s="12"/>
      <c r="X71" s="12"/>
      <c r="Y71" s="12"/>
      <c r="Z71" s="12"/>
      <c r="AA71" s="12"/>
      <c r="AB71" s="12"/>
      <c r="AC71" s="12"/>
      <c r="AD71" s="12"/>
      <c r="AE71" s="12"/>
      <c r="AF71" s="12"/>
      <c r="AG71" s="12"/>
      <c r="AH71" s="12"/>
    </row>
    <row r="72" spans="1:34" ht="15.75">
      <c r="A72" s="53"/>
      <c r="B72" s="70"/>
      <c r="C72" s="15"/>
      <c r="D72" s="1"/>
      <c r="E72" s="1"/>
      <c r="F72" s="15"/>
      <c r="G72" s="66"/>
      <c r="H72" s="66"/>
      <c r="I72" s="66"/>
      <c r="J72" s="66"/>
      <c r="K72" s="48"/>
      <c r="L72" s="143"/>
      <c r="M72" s="142"/>
      <c r="N72" s="135"/>
      <c r="O72" s="136"/>
      <c r="P72" s="12"/>
      <c r="Q72" s="12"/>
      <c r="R72" s="12"/>
      <c r="S72" s="12"/>
      <c r="T72" s="12"/>
      <c r="U72" s="12"/>
      <c r="V72" s="12"/>
      <c r="W72" s="12"/>
      <c r="X72" s="12"/>
      <c r="Y72" s="12"/>
      <c r="Z72" s="12"/>
      <c r="AA72" s="12"/>
      <c r="AB72" s="12"/>
      <c r="AC72" s="12"/>
      <c r="AD72" s="12"/>
      <c r="AE72" s="12"/>
      <c r="AF72" s="12"/>
      <c r="AG72" s="12"/>
      <c r="AH72" s="12"/>
    </row>
    <row r="73" spans="1:34" ht="36.75" customHeight="1">
      <c r="A73" s="53"/>
      <c r="B73" s="68" t="str">
        <f ca="1">OFFSET(L!$C$1,MATCH("Declaration"&amp;ADDRESS(ROW(),COLUMN(),4),L!$A:$A,0)-1,SL,,)&amp;$Q$37</f>
        <v>C. Do you require your direct suppliers to be DRC conflict-free? (*)</v>
      </c>
      <c r="C73" s="69"/>
      <c r="D73" s="382" t="s">
        <v>563</v>
      </c>
      <c r="E73" s="383"/>
      <c r="F73" s="69"/>
      <c r="G73" s="377" t="s">
        <v>15435</v>
      </c>
      <c r="H73" s="378"/>
      <c r="I73" s="378"/>
      <c r="J73" s="379"/>
      <c r="K73" s="48"/>
      <c r="L73" s="143" t="s">
        <v>1384</v>
      </c>
      <c r="M73" s="142"/>
      <c r="N73" s="135"/>
      <c r="O73" s="136"/>
      <c r="P73" s="12"/>
      <c r="Q73" s="12"/>
      <c r="R73" s="12"/>
      <c r="S73" s="12"/>
      <c r="T73" s="12"/>
      <c r="U73" s="12"/>
      <c r="V73" s="12"/>
      <c r="W73" s="12"/>
      <c r="X73" s="12"/>
      <c r="Y73" s="12"/>
      <c r="Z73" s="12"/>
      <c r="AA73" s="12"/>
      <c r="AB73" s="12"/>
      <c r="AC73" s="12"/>
      <c r="AD73" s="12"/>
      <c r="AE73" s="12"/>
      <c r="AF73" s="12"/>
      <c r="AG73" s="12"/>
      <c r="AH73" s="12"/>
    </row>
    <row r="74" spans="1:34" ht="15.75">
      <c r="A74" s="53"/>
      <c r="B74" s="70"/>
      <c r="C74" s="15"/>
      <c r="D74" s="1"/>
      <c r="E74" s="1"/>
      <c r="F74" s="15"/>
      <c r="G74" s="66"/>
      <c r="H74" s="66"/>
      <c r="I74" s="66"/>
      <c r="J74" s="66"/>
      <c r="K74" s="48"/>
      <c r="L74" s="143"/>
      <c r="M74" s="142"/>
      <c r="N74" s="135"/>
      <c r="O74" s="136"/>
      <c r="P74" s="12"/>
      <c r="Q74" s="12"/>
      <c r="R74" s="12"/>
      <c r="S74" s="12"/>
      <c r="T74" s="12"/>
      <c r="U74" s="12"/>
      <c r="V74" s="12"/>
      <c r="W74" s="12"/>
      <c r="X74" s="12"/>
      <c r="Y74" s="12"/>
      <c r="Z74" s="12"/>
      <c r="AA74" s="12"/>
      <c r="AB74" s="12"/>
      <c r="AC74" s="12"/>
      <c r="AD74" s="12"/>
      <c r="AE74" s="12"/>
      <c r="AF74" s="12"/>
      <c r="AG74" s="12"/>
      <c r="AH74" s="12"/>
    </row>
    <row r="75" spans="1:34" ht="48" customHeight="1">
      <c r="A75" s="53"/>
      <c r="B75" s="68" t="str">
        <f ca="1">OFFSET(L!$C$1,MATCH("Declaration"&amp;ADDRESS(ROW(),COLUMN(),4),L!$A:$A,0)-1,SL,,)&amp;$Q$37</f>
        <v>D. Do you require your direct suppliers to source the 3TG from smelters whose due diligence practices have been validated by an independent third party audit program? (*)</v>
      </c>
      <c r="C75" s="69"/>
      <c r="D75" s="382" t="s">
        <v>563</v>
      </c>
      <c r="E75" s="383"/>
      <c r="F75" s="69"/>
      <c r="G75" s="377" t="s">
        <v>15435</v>
      </c>
      <c r="H75" s="378"/>
      <c r="I75" s="378"/>
      <c r="J75" s="379"/>
      <c r="K75" s="48"/>
      <c r="L75" s="143" t="s">
        <v>1447</v>
      </c>
      <c r="M75" s="142"/>
      <c r="N75" s="135"/>
      <c r="O75" s="136"/>
      <c r="P75" s="12"/>
      <c r="Q75" s="12"/>
      <c r="R75" s="12"/>
      <c r="S75" s="12"/>
      <c r="T75" s="12"/>
      <c r="U75" s="12"/>
      <c r="V75" s="12"/>
      <c r="W75" s="12"/>
      <c r="X75" s="12"/>
      <c r="Y75" s="12"/>
      <c r="Z75" s="12"/>
      <c r="AA75" s="12"/>
      <c r="AB75" s="12"/>
      <c r="AC75" s="12"/>
      <c r="AD75" s="12"/>
      <c r="AE75" s="12"/>
      <c r="AF75" s="12"/>
      <c r="AG75" s="12"/>
      <c r="AH75" s="12"/>
    </row>
    <row r="76" spans="1:34" ht="15.75">
      <c r="A76" s="53"/>
      <c r="B76" s="71"/>
      <c r="C76" s="15"/>
      <c r="D76" s="72"/>
      <c r="E76" s="72"/>
      <c r="F76" s="15"/>
      <c r="G76" s="66"/>
      <c r="H76" s="66"/>
      <c r="I76" s="66"/>
      <c r="J76" s="66"/>
      <c r="K76" s="48"/>
      <c r="L76" s="143"/>
      <c r="M76" s="142"/>
      <c r="N76" s="135"/>
      <c r="O76" s="136"/>
      <c r="P76" s="12"/>
      <c r="Q76" s="12"/>
      <c r="R76" s="12"/>
      <c r="S76" s="12"/>
      <c r="T76" s="12"/>
      <c r="U76" s="12"/>
      <c r="V76" s="12"/>
      <c r="W76" s="12"/>
      <c r="X76" s="12"/>
      <c r="Y76" s="12"/>
      <c r="Z76" s="12"/>
      <c r="AA76" s="12"/>
      <c r="AB76" s="12"/>
      <c r="AC76" s="12"/>
      <c r="AD76" s="12"/>
      <c r="AE76" s="12"/>
      <c r="AF76" s="12"/>
      <c r="AG76" s="12"/>
      <c r="AH76" s="12"/>
    </row>
    <row r="77" spans="1:34" ht="35.25" customHeight="1">
      <c r="A77" s="53"/>
      <c r="B77" s="68" t="str">
        <f ca="1">OFFSET(L!$C$1,MATCH("Declaration"&amp;ADDRESS(ROW(),COLUMN(),4),L!$A:$A,0)-1,SL,,)&amp;$Q$37</f>
        <v>E. Have you implemented due diligence measures for conflict-free sourcing? (*)</v>
      </c>
      <c r="C77" s="69"/>
      <c r="D77" s="382" t="s">
        <v>563</v>
      </c>
      <c r="E77" s="383"/>
      <c r="F77" s="69"/>
      <c r="G77" s="377" t="s">
        <v>15435</v>
      </c>
      <c r="H77" s="378"/>
      <c r="I77" s="378"/>
      <c r="J77" s="379"/>
      <c r="K77" s="48"/>
      <c r="L77" s="143" t="s">
        <v>1384</v>
      </c>
      <c r="M77" s="142"/>
      <c r="N77" s="135"/>
      <c r="O77" s="136"/>
      <c r="P77" s="12"/>
      <c r="Q77" s="12"/>
      <c r="R77" s="12"/>
      <c r="S77" s="12"/>
      <c r="T77" s="12"/>
      <c r="U77" s="12"/>
      <c r="V77" s="12"/>
      <c r="W77" s="12"/>
      <c r="X77" s="12"/>
      <c r="Y77" s="12"/>
      <c r="Z77" s="12"/>
      <c r="AA77" s="12"/>
      <c r="AB77" s="12"/>
      <c r="AC77" s="12"/>
      <c r="AD77" s="12"/>
      <c r="AE77" s="12"/>
      <c r="AF77" s="12"/>
      <c r="AG77" s="12"/>
      <c r="AH77" s="12"/>
    </row>
    <row r="78" spans="1:34" ht="15">
      <c r="A78" s="53"/>
      <c r="K78" s="48"/>
      <c r="L78" s="143"/>
      <c r="M78" s="142"/>
      <c r="N78" s="135"/>
      <c r="O78" s="136"/>
      <c r="P78" s="12"/>
      <c r="Q78" s="12"/>
      <c r="R78" s="12"/>
      <c r="S78" s="12"/>
      <c r="T78" s="12"/>
      <c r="U78" s="12"/>
      <c r="V78" s="12"/>
      <c r="W78" s="12"/>
      <c r="X78" s="12"/>
      <c r="Y78" s="12"/>
      <c r="Z78" s="12"/>
      <c r="AA78" s="12"/>
      <c r="AB78" s="12"/>
      <c r="AC78" s="12"/>
      <c r="AD78" s="12"/>
      <c r="AE78" s="12"/>
      <c r="AF78" s="12"/>
      <c r="AG78" s="12"/>
      <c r="AH78" s="12"/>
    </row>
    <row r="79" spans="1:34" ht="49.5" customHeight="1">
      <c r="A79" s="53"/>
      <c r="B79" s="68" t="str">
        <f ca="1">OFFSET(L!$C$1,MATCH("Declaration"&amp;ADDRESS(ROW(),COLUMN(),4),L!$A:$A,0)-1,SL,,)&amp;$Q$37</f>
        <v>F. Does your company conduct Conflict Minerals survey(s) of your relevant supplier(s)? (*)</v>
      </c>
      <c r="C79" s="69"/>
      <c r="D79" s="428" t="s">
        <v>564</v>
      </c>
      <c r="E79" s="429"/>
      <c r="F79" s="69"/>
      <c r="G79" s="377" t="s">
        <v>15436</v>
      </c>
      <c r="H79" s="378"/>
      <c r="I79" s="378"/>
      <c r="J79" s="379"/>
      <c r="K79" s="48"/>
      <c r="L79" s="143" t="s">
        <v>1384</v>
      </c>
      <c r="M79" s="142"/>
      <c r="N79" s="135"/>
      <c r="O79" s="136"/>
      <c r="P79" s="12"/>
      <c r="Q79" s="12"/>
      <c r="R79" s="12"/>
      <c r="S79" s="12"/>
      <c r="T79" s="12"/>
      <c r="U79" s="12"/>
      <c r="V79" s="12"/>
      <c r="W79" s="12"/>
      <c r="X79" s="12"/>
      <c r="Y79" s="12"/>
      <c r="Z79" s="12"/>
      <c r="AA79" s="12"/>
      <c r="AB79" s="12"/>
      <c r="AC79" s="12"/>
      <c r="AD79" s="12"/>
      <c r="AE79" s="12"/>
      <c r="AF79" s="12"/>
      <c r="AG79" s="12"/>
      <c r="AH79" s="12"/>
    </row>
    <row r="80" spans="1:34" ht="15.75">
      <c r="A80" s="53"/>
      <c r="B80" s="73"/>
      <c r="C80" s="15"/>
      <c r="D80" s="1"/>
      <c r="E80" s="1"/>
      <c r="F80" s="16"/>
      <c r="G80" s="421"/>
      <c r="H80" s="421"/>
      <c r="I80" s="421"/>
      <c r="J80" s="421"/>
      <c r="K80" s="48"/>
      <c r="L80" s="143"/>
      <c r="M80" s="142"/>
      <c r="N80" s="135"/>
      <c r="O80" s="136"/>
      <c r="P80" s="12"/>
      <c r="Q80" s="12"/>
      <c r="R80" s="12"/>
      <c r="S80" s="12"/>
      <c r="T80" s="12"/>
      <c r="U80" s="12"/>
      <c r="V80" s="12"/>
      <c r="W80" s="12"/>
      <c r="X80" s="12"/>
      <c r="Y80" s="12"/>
      <c r="Z80" s="12"/>
      <c r="AA80" s="12"/>
      <c r="AB80" s="12"/>
      <c r="AC80" s="12"/>
      <c r="AD80" s="12"/>
      <c r="AE80" s="12"/>
      <c r="AF80" s="12"/>
      <c r="AG80" s="12"/>
      <c r="AH80" s="12"/>
    </row>
    <row r="81" spans="1:34" ht="37.35" customHeight="1">
      <c r="A81" s="53"/>
      <c r="B81" s="68" t="str">
        <f ca="1">OFFSET(L!$C$1,MATCH("Declaration"&amp;ADDRESS(ROW(),COLUMN(),4),L!$A:$A,0)-1,SL,,)&amp;$Q$37</f>
        <v>G. Do you review due diligence information received from your suppliers against your company’s expectations? (*)</v>
      </c>
      <c r="C81" s="69"/>
      <c r="D81" s="382" t="s">
        <v>563</v>
      </c>
      <c r="E81" s="383"/>
      <c r="F81" s="69"/>
      <c r="G81" s="377" t="s">
        <v>15437</v>
      </c>
      <c r="H81" s="378"/>
      <c r="I81" s="378"/>
      <c r="J81" s="379"/>
      <c r="K81" s="48"/>
      <c r="L81" s="143" t="s">
        <v>1382</v>
      </c>
      <c r="M81" s="142"/>
      <c r="N81" s="135"/>
      <c r="O81" s="136"/>
      <c r="P81" s="12"/>
      <c r="Q81" s="12"/>
      <c r="R81" s="12"/>
      <c r="S81" s="12"/>
      <c r="T81" s="12"/>
      <c r="U81" s="12"/>
      <c r="V81" s="12"/>
      <c r="W81" s="12"/>
      <c r="X81" s="12"/>
      <c r="Y81" s="12"/>
      <c r="Z81" s="12"/>
      <c r="AA81" s="12"/>
      <c r="AB81" s="12"/>
      <c r="AC81" s="12"/>
      <c r="AD81" s="12"/>
      <c r="AE81" s="12"/>
      <c r="AF81" s="12"/>
      <c r="AG81" s="12"/>
      <c r="AH81" s="12"/>
    </row>
    <row r="82" spans="1:34" ht="15.75">
      <c r="A82" s="53"/>
      <c r="B82" s="70"/>
      <c r="C82" s="15"/>
      <c r="D82" s="1"/>
      <c r="E82" s="1"/>
      <c r="F82" s="16"/>
      <c r="G82" s="430"/>
      <c r="H82" s="430"/>
      <c r="I82" s="430"/>
      <c r="J82" s="430"/>
      <c r="K82" s="48"/>
      <c r="L82" s="143"/>
      <c r="M82" s="142"/>
      <c r="N82" s="135"/>
      <c r="O82" s="136"/>
      <c r="P82" s="12"/>
      <c r="Q82" s="12"/>
      <c r="R82" s="12"/>
      <c r="S82" s="12"/>
      <c r="T82" s="12"/>
      <c r="U82" s="12"/>
      <c r="V82" s="12"/>
      <c r="W82" s="12"/>
      <c r="X82" s="12"/>
      <c r="Y82" s="12"/>
      <c r="Z82" s="12"/>
      <c r="AA82" s="12"/>
      <c r="AB82" s="12"/>
      <c r="AC82" s="12"/>
      <c r="AD82" s="12"/>
      <c r="AE82" s="12"/>
      <c r="AF82" s="12"/>
      <c r="AG82" s="12"/>
      <c r="AH82" s="12"/>
    </row>
    <row r="83" spans="1:34" ht="30">
      <c r="A83" s="53"/>
      <c r="B83" s="68" t="str">
        <f ca="1">OFFSET(L!$C$1,MATCH("Declaration"&amp;ADDRESS(ROW(),COLUMN(),4),L!$A:$A,0)-1,SL,,)&amp;$Q$37</f>
        <v>H. Does your review process include corrective action management? (*)</v>
      </c>
      <c r="C83" s="69"/>
      <c r="D83" s="382" t="s">
        <v>563</v>
      </c>
      <c r="E83" s="383"/>
      <c r="F83" s="69"/>
      <c r="G83" s="377"/>
      <c r="H83" s="378"/>
      <c r="I83" s="378"/>
      <c r="J83" s="379"/>
      <c r="K83" s="48"/>
      <c r="L83" s="143" t="s">
        <v>1384</v>
      </c>
      <c r="M83" s="142"/>
      <c r="N83" s="135"/>
      <c r="O83" s="136"/>
      <c r="P83" s="12"/>
      <c r="Q83" s="12"/>
      <c r="R83" s="12"/>
      <c r="S83" s="12"/>
      <c r="T83" s="12"/>
      <c r="U83" s="12"/>
      <c r="V83" s="12"/>
      <c r="W83" s="12"/>
      <c r="X83" s="12"/>
      <c r="Y83" s="12"/>
      <c r="Z83" s="12"/>
      <c r="AA83" s="12"/>
      <c r="AB83" s="12"/>
      <c r="AC83" s="12"/>
      <c r="AD83" s="12"/>
      <c r="AE83" s="12"/>
      <c r="AF83" s="12"/>
      <c r="AG83" s="12"/>
      <c r="AH83" s="12"/>
    </row>
    <row r="84" spans="1:34" ht="15">
      <c r="A84" s="53"/>
      <c r="B84" s="74"/>
      <c r="C84" s="13"/>
      <c r="D84" s="75"/>
      <c r="E84" s="75"/>
      <c r="F84" s="13"/>
      <c r="G84" s="76"/>
      <c r="H84" s="76"/>
      <c r="I84" s="76"/>
      <c r="J84" s="76"/>
      <c r="K84" s="48"/>
      <c r="L84" s="143"/>
      <c r="M84" s="142"/>
      <c r="N84" s="135"/>
      <c r="O84" s="136"/>
      <c r="P84" s="12"/>
      <c r="Q84" s="12"/>
      <c r="R84" s="12"/>
      <c r="S84" s="12"/>
      <c r="T84" s="12"/>
      <c r="U84" s="12"/>
      <c r="V84" s="12"/>
      <c r="W84" s="12"/>
      <c r="X84" s="12"/>
      <c r="Y84" s="12"/>
      <c r="Z84" s="12"/>
      <c r="AA84" s="12"/>
      <c r="AB84" s="12"/>
      <c r="AC84" s="12"/>
      <c r="AD84" s="12"/>
      <c r="AE84" s="12"/>
      <c r="AF84" s="12"/>
      <c r="AG84" s="12"/>
      <c r="AH84" s="12"/>
    </row>
    <row r="85" spans="1:34" ht="30">
      <c r="A85" s="53"/>
      <c r="B85" s="68" t="str">
        <f ca="1">OFFSET(L!$C$1,MATCH("Declaration"&amp;ADDRESS(ROW(),COLUMN(),4),L!$A:$A,0)-1,SL,,)&amp;$Q$37</f>
        <v>I. Is your company required to file an annual conflict minerals disclosure with the SEC? (*)</v>
      </c>
      <c r="C85" s="69"/>
      <c r="D85" s="382" t="s">
        <v>564</v>
      </c>
      <c r="E85" s="383"/>
      <c r="F85" s="69"/>
      <c r="G85" s="377"/>
      <c r="H85" s="378"/>
      <c r="I85" s="378"/>
      <c r="J85" s="379"/>
      <c r="K85" s="48"/>
      <c r="L85" s="144" t="s">
        <v>1384</v>
      </c>
      <c r="M85" s="135"/>
      <c r="N85" s="135"/>
      <c r="O85" s="136"/>
      <c r="P85" s="12"/>
      <c r="Q85" s="12"/>
      <c r="R85" s="12"/>
      <c r="S85" s="12"/>
      <c r="T85" s="12"/>
      <c r="U85" s="12"/>
      <c r="V85" s="12"/>
      <c r="W85" s="12"/>
      <c r="X85" s="12"/>
      <c r="Y85" s="12"/>
      <c r="Z85" s="12"/>
      <c r="AA85" s="12"/>
      <c r="AB85" s="12"/>
      <c r="AC85" s="12"/>
      <c r="AD85" s="12"/>
      <c r="AE85" s="12"/>
      <c r="AF85" s="12"/>
      <c r="AG85" s="12"/>
      <c r="AH85" s="12"/>
    </row>
    <row r="86" spans="1:34" ht="15">
      <c r="A86" s="53"/>
      <c r="B86" s="427" t="str">
        <f>IF(OR($D$8="",$I$3=""),"","Click here to check required fields completion")</f>
        <v/>
      </c>
      <c r="C86" s="427"/>
      <c r="D86" s="427"/>
      <c r="E86" s="427"/>
      <c r="F86" s="427"/>
      <c r="G86" s="427"/>
      <c r="H86" s="427"/>
      <c r="I86" s="427"/>
      <c r="J86" s="427"/>
      <c r="K86" s="48"/>
      <c r="L86" s="144"/>
      <c r="M86" s="135"/>
      <c r="N86" s="135"/>
      <c r="O86" s="136"/>
      <c r="P86" s="12"/>
      <c r="Q86" s="12"/>
      <c r="R86" s="12"/>
      <c r="S86" s="12"/>
      <c r="T86" s="12"/>
      <c r="U86" s="12"/>
      <c r="V86" s="12"/>
      <c r="W86" s="12"/>
      <c r="X86" s="12"/>
      <c r="Y86" s="12"/>
      <c r="Z86" s="12"/>
      <c r="AA86" s="12"/>
      <c r="AB86" s="12"/>
      <c r="AC86" s="12"/>
      <c r="AD86" s="12"/>
      <c r="AE86" s="12"/>
      <c r="AF86" s="12"/>
      <c r="AG86" s="12"/>
      <c r="AH86" s="12"/>
    </row>
    <row r="87" spans="1:34" ht="15.75" thickBot="1">
      <c r="A87" s="425" t="str">
        <f ca="1">OFFSET(L!$C$1,MATCH("General"&amp;"Cpy",L!$A:$A,0)-1,SL,,)</f>
        <v>© 2018 Responsible Minerals Initiative. All rights reserved.</v>
      </c>
      <c r="B87" s="426"/>
      <c r="C87" s="426"/>
      <c r="D87" s="426"/>
      <c r="E87" s="426"/>
      <c r="F87" s="426"/>
      <c r="G87" s="426"/>
      <c r="H87" s="426"/>
      <c r="I87" s="426"/>
      <c r="J87" s="426"/>
      <c r="K87" s="77"/>
      <c r="L87" s="144"/>
      <c r="M87" s="135"/>
      <c r="N87" s="135"/>
      <c r="O87" s="136"/>
      <c r="P87" s="12"/>
      <c r="Q87" s="12"/>
      <c r="R87" s="12"/>
      <c r="S87" s="12"/>
      <c r="T87" s="12"/>
      <c r="U87" s="12"/>
      <c r="V87" s="12"/>
      <c r="W87" s="12"/>
      <c r="X87" s="12"/>
      <c r="Y87" s="12"/>
      <c r="Z87" s="12"/>
      <c r="AA87" s="12"/>
      <c r="AB87" s="12"/>
      <c r="AC87" s="12"/>
      <c r="AD87" s="12"/>
      <c r="AE87" s="12"/>
      <c r="AF87" s="12"/>
      <c r="AG87" s="12"/>
      <c r="AH87" s="12"/>
    </row>
    <row r="88" spans="1:34" ht="15.75" thickTop="1">
      <c r="A88" s="135"/>
      <c r="B88" s="118"/>
      <c r="L88" s="134"/>
      <c r="M88" s="135"/>
      <c r="N88" s="135"/>
      <c r="O88" s="136"/>
      <c r="P88" s="12"/>
      <c r="Q88" s="12"/>
      <c r="R88" s="12"/>
      <c r="S88" s="12"/>
      <c r="T88" s="12"/>
      <c r="U88" s="12"/>
      <c r="V88" s="12"/>
      <c r="W88" s="12"/>
      <c r="X88" s="12"/>
      <c r="Y88" s="12"/>
      <c r="Z88" s="12"/>
      <c r="AA88" s="12"/>
      <c r="AB88" s="12"/>
      <c r="AC88" s="12"/>
      <c r="AD88" s="12"/>
      <c r="AE88" s="12"/>
      <c r="AF88" s="12"/>
      <c r="AG88" s="12"/>
      <c r="AH88" s="12"/>
    </row>
    <row r="89" spans="1:34">
      <c r="A89" s="118"/>
      <c r="B89" s="118"/>
    </row>
    <row r="90" spans="1:34" hidden="1"/>
    <row r="91" spans="1:34" hidden="1"/>
    <row r="92" spans="1:34" ht="15.75" hidden="1">
      <c r="B92" s="68" t="s">
        <v>563</v>
      </c>
    </row>
    <row r="93" spans="1:34" ht="15.75" hidden="1">
      <c r="B93" s="68" t="s">
        <v>564</v>
      </c>
    </row>
    <row r="94" spans="1:34" ht="15.75" hidden="1">
      <c r="B94" s="68" t="s">
        <v>565</v>
      </c>
    </row>
    <row r="95" spans="1:34" ht="15.75" hidden="1">
      <c r="B95" s="246">
        <v>1</v>
      </c>
    </row>
    <row r="96" spans="1:34" ht="15.75" hidden="1">
      <c r="B96" s="68" t="s">
        <v>3219</v>
      </c>
    </row>
    <row r="97" spans="2:2" ht="15.75" hidden="1">
      <c r="B97" s="68" t="s">
        <v>3220</v>
      </c>
    </row>
    <row r="98" spans="2:2" ht="15.75" hidden="1">
      <c r="B98" s="68" t="s">
        <v>3221</v>
      </c>
    </row>
    <row r="99" spans="2:2" ht="15.75" hidden="1">
      <c r="B99" s="68" t="s">
        <v>3222</v>
      </c>
    </row>
    <row r="100" spans="2:2" ht="15.75" hidden="1">
      <c r="B100" s="68" t="s">
        <v>566</v>
      </c>
    </row>
    <row r="101" spans="2:2" ht="15.75" hidden="1">
      <c r="B101" s="68" t="s">
        <v>13590</v>
      </c>
    </row>
    <row r="102" spans="2:2" ht="15.75" hidden="1">
      <c r="B102" s="68" t="s">
        <v>13547</v>
      </c>
    </row>
    <row r="103" spans="2:2" ht="15.75" hidden="1">
      <c r="B103" s="68" t="s">
        <v>564</v>
      </c>
    </row>
    <row r="104" spans="2:2" hidden="1"/>
    <row r="105" spans="2:2" hidden="1"/>
  </sheetData>
  <sheetProtection algorithmName="SHA-512" hashValue="ngakWCTxujleFvJIr4deTozVZtj6Bt3PwFiZsOtA8JcYpA9QReLfkaBVE3W2KHLgF1aflWd4NeA3x31l08zO7g==" saltValue="Kqm4RI8rY/BmzjABh+Tbuw==" spinCount="100000" sheet="1" objects="1" scenarios="1" formatColumns="0" formatRows="0" insertHyperlinks="0"/>
  <customSheetViews>
    <customSheetView guid="{51531B83-BDD7-4890-A744-04812A317369}" scale="70" showGridLines="0" zeroValu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zeroValues="0" fitToPage="1" hiddenColumns="1">
      <selection activeCell="D8" sqref="D8:J8"/>
      <pageMargins left="0.7" right="0.7" top="0.75" bottom="0.75" header="0.3" footer="0.3"/>
      <pageSetup orientation="portrait" r:id="rId2"/>
    </customSheetView>
  </customSheetViews>
  <mergeCells count="117">
    <mergeCell ref="D65:E65"/>
    <mergeCell ref="G69:J69"/>
    <mergeCell ref="D64:E64"/>
    <mergeCell ref="D69:E69"/>
    <mergeCell ref="B67:J67"/>
    <mergeCell ref="D77:E77"/>
    <mergeCell ref="G83:J83"/>
    <mergeCell ref="D73:E73"/>
    <mergeCell ref="G77:J77"/>
    <mergeCell ref="G75:J75"/>
    <mergeCell ref="G73:J73"/>
    <mergeCell ref="G71:J71"/>
    <mergeCell ref="A87:J87"/>
    <mergeCell ref="G79:J79"/>
    <mergeCell ref="B86:J86"/>
    <mergeCell ref="G85:J85"/>
    <mergeCell ref="D75:E75"/>
    <mergeCell ref="D81:E81"/>
    <mergeCell ref="D79:E79"/>
    <mergeCell ref="D83:E83"/>
    <mergeCell ref="G80:J80"/>
    <mergeCell ref="G81:J81"/>
    <mergeCell ref="D85:E85"/>
    <mergeCell ref="G82:J82"/>
    <mergeCell ref="H61:J61"/>
    <mergeCell ref="D71:E71"/>
    <mergeCell ref="G68:I68"/>
    <mergeCell ref="D68:E68"/>
    <mergeCell ref="G70:J70"/>
    <mergeCell ref="D11:J11"/>
    <mergeCell ref="D34:E34"/>
    <mergeCell ref="D33:E33"/>
    <mergeCell ref="G34:J34"/>
    <mergeCell ref="G46:J46"/>
    <mergeCell ref="D59:E59"/>
    <mergeCell ref="D58:E58"/>
    <mergeCell ref="D57:E57"/>
    <mergeCell ref="G57:J57"/>
    <mergeCell ref="G58:J58"/>
    <mergeCell ref="D56:E56"/>
    <mergeCell ref="D61:E61"/>
    <mergeCell ref="G59:J59"/>
    <mergeCell ref="G47:J47"/>
    <mergeCell ref="D53:E53"/>
    <mergeCell ref="D50:E50"/>
    <mergeCell ref="G50:J50"/>
    <mergeCell ref="D55:E55"/>
    <mergeCell ref="G64:J64"/>
    <mergeCell ref="H55:J55"/>
    <mergeCell ref="G62:J62"/>
    <mergeCell ref="H37:J37"/>
    <mergeCell ref="D12:J12"/>
    <mergeCell ref="D19:J19"/>
    <mergeCell ref="D23:E23"/>
    <mergeCell ref="G65:J65"/>
    <mergeCell ref="G63:J63"/>
    <mergeCell ref="G33:J33"/>
    <mergeCell ref="D29:E29"/>
    <mergeCell ref="G26:J26"/>
    <mergeCell ref="G28:J28"/>
    <mergeCell ref="D28:E28"/>
    <mergeCell ref="D25:E25"/>
    <mergeCell ref="G41:J41"/>
    <mergeCell ref="D40:E40"/>
    <mergeCell ref="D41:E41"/>
    <mergeCell ref="G44:J44"/>
    <mergeCell ref="D45:E45"/>
    <mergeCell ref="G45:J45"/>
    <mergeCell ref="G40:J40"/>
    <mergeCell ref="D63:E63"/>
    <mergeCell ref="D62:E62"/>
    <mergeCell ref="G56:J56"/>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17:J17"/>
    <mergeCell ref="D20:J20"/>
    <mergeCell ref="D38:E38"/>
    <mergeCell ref="G39:J39"/>
    <mergeCell ref="G32:J32"/>
    <mergeCell ref="G29:J29"/>
    <mergeCell ref="D51:E51"/>
    <mergeCell ref="G27:J27"/>
    <mergeCell ref="D21:J21"/>
    <mergeCell ref="D26:E26"/>
    <mergeCell ref="D27:E27"/>
    <mergeCell ref="D22:E22"/>
    <mergeCell ref="B24:J24"/>
    <mergeCell ref="D31:E31"/>
    <mergeCell ref="D44:E44"/>
    <mergeCell ref="D37:E37"/>
    <mergeCell ref="D32:E32"/>
    <mergeCell ref="D46:E46"/>
    <mergeCell ref="D35:E35"/>
    <mergeCell ref="G51:J51"/>
    <mergeCell ref="G52:J52"/>
    <mergeCell ref="G53:J53"/>
    <mergeCell ref="D52:E52"/>
    <mergeCell ref="G38:J38"/>
    <mergeCell ref="D39:E39"/>
    <mergeCell ref="D43:E43"/>
    <mergeCell ref="D49:E49"/>
    <mergeCell ref="G35:J35"/>
    <mergeCell ref="D47:E47"/>
  </mergeCells>
  <phoneticPr fontId="4" type="noConversion"/>
  <conditionalFormatting sqref="G71:J71">
    <cfRule type="expression" dxfId="148" priority="122" stopIfTrue="1">
      <formula>IF(AND($D$71="Yes",$G$71=""),TRUE)</formula>
    </cfRule>
  </conditionalFormatting>
  <conditionalFormatting sqref="D22:E22">
    <cfRule type="expression" dxfId="147" priority="224" stopIfTrue="1">
      <formula>IF($D$22="",TRUE)</formula>
    </cfRule>
  </conditionalFormatting>
  <conditionalFormatting sqref="D10:J10">
    <cfRule type="expression" dxfId="146" priority="121" stopIfTrue="1">
      <formula>IF($D$9=$Q$9,TRUE)</formula>
    </cfRule>
    <cfRule type="expression" dxfId="145" priority="231" stopIfTrue="1">
      <formula>IF(AND($D$10="",$D$9=$R$9),TRUE)</formula>
    </cfRule>
  </conditionalFormatting>
  <conditionalFormatting sqref="D34:E34">
    <cfRule type="expression" dxfId="144" priority="83" stopIfTrue="1">
      <formula>$P$28=""</formula>
    </cfRule>
  </conditionalFormatting>
  <conditionalFormatting sqref="D8:J8">
    <cfRule type="expression" dxfId="143" priority="99" stopIfTrue="1">
      <formula>IF($D$8="",TRUE)</formula>
    </cfRule>
  </conditionalFormatting>
  <conditionalFormatting sqref="D9:G9">
    <cfRule type="expression" dxfId="142" priority="98" stopIfTrue="1">
      <formula>IF($D$9="",TRUE)</formula>
    </cfRule>
  </conditionalFormatting>
  <conditionalFormatting sqref="D15:J15">
    <cfRule type="expression" dxfId="141" priority="94" stopIfTrue="1">
      <formula>IF($D$15="",TRUE)</formula>
    </cfRule>
  </conditionalFormatting>
  <conditionalFormatting sqref="D16:J16">
    <cfRule type="expression" dxfId="140" priority="95" stopIfTrue="1">
      <formula>IF($D$16="",TRUE)</formula>
    </cfRule>
  </conditionalFormatting>
  <conditionalFormatting sqref="D17:J17">
    <cfRule type="expression" dxfId="139" priority="96" stopIfTrue="1">
      <formula>IF($D$17="",TRUE)</formula>
    </cfRule>
  </conditionalFormatting>
  <conditionalFormatting sqref="D18:J18">
    <cfRule type="expression" dxfId="138" priority="97" stopIfTrue="1">
      <formula>IF($D$18="",TRUE)</formula>
    </cfRule>
  </conditionalFormatting>
  <conditionalFormatting sqref="D20:J20">
    <cfRule type="expression" dxfId="137" priority="92" stopIfTrue="1">
      <formula>IF($D$20="",TRUE)</formula>
    </cfRule>
  </conditionalFormatting>
  <conditionalFormatting sqref="D21:J21">
    <cfRule type="expression" dxfId="136" priority="93" stopIfTrue="1">
      <formula>IF($D$21="",TRUE)</formula>
    </cfRule>
  </conditionalFormatting>
  <conditionalFormatting sqref="D26:E26">
    <cfRule type="expression" dxfId="135" priority="88" stopIfTrue="1">
      <formula>IF($D$26="",TRUE)</formula>
    </cfRule>
  </conditionalFormatting>
  <conditionalFormatting sqref="D27:E27">
    <cfRule type="expression" dxfId="134" priority="89" stopIfTrue="1">
      <formula>IF($D$27="",TRUE)</formula>
    </cfRule>
  </conditionalFormatting>
  <conditionalFormatting sqref="D28:E28">
    <cfRule type="expression" dxfId="133" priority="90" stopIfTrue="1">
      <formula>IF($D$28="",TRUE)</formula>
    </cfRule>
  </conditionalFormatting>
  <conditionalFormatting sqref="D29:E29">
    <cfRule type="expression" dxfId="132" priority="91" stopIfTrue="1">
      <formula>IF($D$29="",TRUE)</formula>
    </cfRule>
  </conditionalFormatting>
  <conditionalFormatting sqref="D35:E35">
    <cfRule type="expression" dxfId="131" priority="87" stopIfTrue="1">
      <formula>$P$29=""</formula>
    </cfRule>
  </conditionalFormatting>
  <conditionalFormatting sqref="D32:E32">
    <cfRule type="expression" dxfId="130" priority="85" stopIfTrue="1">
      <formula>$P$26=""</formula>
    </cfRule>
  </conditionalFormatting>
  <conditionalFormatting sqref="D32:E32">
    <cfRule type="expression" dxfId="129" priority="84" stopIfTrue="1">
      <formula>IF(AND(OR($D$26="Yes",$D$26=""),$D$32=""),1,0)</formula>
    </cfRule>
  </conditionalFormatting>
  <conditionalFormatting sqref="D33:E33">
    <cfRule type="expression" dxfId="128" priority="81" stopIfTrue="1">
      <formula>IF(AND(OR($D$27="Yes",$D$27=""),$D$33=""),1,0)</formula>
    </cfRule>
    <cfRule type="expression" dxfId="127" priority="82" stopIfTrue="1">
      <formula>$P$27=""</formula>
    </cfRule>
  </conditionalFormatting>
  <conditionalFormatting sqref="D34:E34">
    <cfRule type="expression" dxfId="126" priority="86" stopIfTrue="1">
      <formula>IF(AND(OR($D$28="Yes",$D$28=""),$D$34=""),1,0)</formula>
    </cfRule>
  </conditionalFormatting>
  <conditionalFormatting sqref="D35:E35">
    <cfRule type="expression" dxfId="125" priority="80" stopIfTrue="1">
      <formula>IF(AND(OR($D$29="Yes",$D$29=""),$D$35=""),1,0)</formula>
    </cfRule>
  </conditionalFormatting>
  <conditionalFormatting sqref="D40:E40">
    <cfRule type="expression" dxfId="124" priority="75" stopIfTrue="1">
      <formula>$P$28=""</formula>
    </cfRule>
  </conditionalFormatting>
  <conditionalFormatting sqref="D41:E41">
    <cfRule type="expression" dxfId="123" priority="79" stopIfTrue="1">
      <formula>$P$29=""</formula>
    </cfRule>
  </conditionalFormatting>
  <conditionalFormatting sqref="D38:E38">
    <cfRule type="expression" dxfId="122" priority="77" stopIfTrue="1">
      <formula>$P$26=""</formula>
    </cfRule>
  </conditionalFormatting>
  <conditionalFormatting sqref="D38:E38">
    <cfRule type="expression" dxfId="121" priority="76" stopIfTrue="1">
      <formula>IF(AND(OR($D$26="Yes",$D$26=""),$D$32=""),1,0)</formula>
    </cfRule>
  </conditionalFormatting>
  <conditionalFormatting sqref="D39:E39">
    <cfRule type="expression" dxfId="120" priority="73" stopIfTrue="1">
      <formula>IF(AND(OR($D$27="Yes",$D$27=""),$D$33=""),1,0)</formula>
    </cfRule>
    <cfRule type="expression" dxfId="119" priority="74" stopIfTrue="1">
      <formula>$P$27=""</formula>
    </cfRule>
  </conditionalFormatting>
  <conditionalFormatting sqref="D40:E40">
    <cfRule type="expression" dxfId="118" priority="78" stopIfTrue="1">
      <formula>IF(AND(OR($D$28="Yes",$D$28=""),$D$34=""),1,0)</formula>
    </cfRule>
  </conditionalFormatting>
  <conditionalFormatting sqref="D41:E41">
    <cfRule type="expression" dxfId="117" priority="72" stopIfTrue="1">
      <formula>IF(AND(OR($D$29="Yes",$D$29=""),$D$35=""),1,0)</formula>
    </cfRule>
  </conditionalFormatting>
  <conditionalFormatting sqref="D46:E46">
    <cfRule type="expression" dxfId="116" priority="62" stopIfTrue="1">
      <formula>$P$28=""</formula>
    </cfRule>
  </conditionalFormatting>
  <conditionalFormatting sqref="D47:E47">
    <cfRule type="expression" dxfId="115" priority="70" stopIfTrue="1">
      <formula>$P$29=""</formula>
    </cfRule>
  </conditionalFormatting>
  <conditionalFormatting sqref="D44">
    <cfRule type="expression" dxfId="114" priority="64" stopIfTrue="1">
      <formula>$P$32=""</formula>
    </cfRule>
  </conditionalFormatting>
  <conditionalFormatting sqref="D45">
    <cfRule type="expression" dxfId="113" priority="63" stopIfTrue="1">
      <formula>$P$33=""</formula>
    </cfRule>
  </conditionalFormatting>
  <conditionalFormatting sqref="D46">
    <cfRule type="expression" dxfId="112" priority="59" stopIfTrue="1">
      <formula>$P$34=""</formula>
    </cfRule>
    <cfRule type="expression" dxfId="111" priority="69" stopIfTrue="1">
      <formula>IF(AND(OR($D$28="Yes",$D$28=""),D46=""),1,0)</formula>
    </cfRule>
  </conditionalFormatting>
  <conditionalFormatting sqref="D47">
    <cfRule type="expression" dxfId="110" priority="61" stopIfTrue="1">
      <formula>$P$35=""</formula>
    </cfRule>
  </conditionalFormatting>
  <conditionalFormatting sqref="D44:E44">
    <cfRule type="expression" dxfId="109" priority="65" stopIfTrue="1">
      <formula>$P$26=""</formula>
    </cfRule>
    <cfRule type="expression" dxfId="108" priority="66" stopIfTrue="1">
      <formula>IF(AND(OR($D$26="Yes",$D$26=""),D44=""),1,0)</formula>
    </cfRule>
  </conditionalFormatting>
  <conditionalFormatting sqref="D45:E45">
    <cfRule type="expression" dxfId="107" priority="67" stopIfTrue="1">
      <formula>$P$39=""</formula>
    </cfRule>
    <cfRule type="expression" dxfId="106" priority="68" stopIfTrue="1">
      <formula>IF(AND(OR($D$27="Yes",$D$27=""),D45=""),1,0)</formula>
    </cfRule>
  </conditionalFormatting>
  <conditionalFormatting sqref="D46">
    <cfRule type="expression" dxfId="105" priority="60" stopIfTrue="1">
      <formula>IF(AND(OR($D$28="Yes",$D$28=""),$D$34=""),1,0)</formula>
    </cfRule>
  </conditionalFormatting>
  <conditionalFormatting sqref="D47:E47">
    <cfRule type="expression" dxfId="104" priority="71" stopIfTrue="1">
      <formula>IF(AND(OR($D$29="Yes",$D$29=""),D47=""),1,0)</formula>
    </cfRule>
  </conditionalFormatting>
  <conditionalFormatting sqref="D52:E52">
    <cfRule type="expression" dxfId="103" priority="49" stopIfTrue="1">
      <formula>$P$28=""</formula>
    </cfRule>
  </conditionalFormatting>
  <conditionalFormatting sqref="D53:E53">
    <cfRule type="expression" dxfId="102" priority="57" stopIfTrue="1">
      <formula>$P$29=""</formula>
    </cfRule>
  </conditionalFormatting>
  <conditionalFormatting sqref="D50">
    <cfRule type="expression" dxfId="101" priority="51" stopIfTrue="1">
      <formula>$P$32=""</formula>
    </cfRule>
  </conditionalFormatting>
  <conditionalFormatting sqref="D51">
    <cfRule type="expression" dxfId="100" priority="50" stopIfTrue="1">
      <formula>$P$33=""</formula>
    </cfRule>
  </conditionalFormatting>
  <conditionalFormatting sqref="D52">
    <cfRule type="expression" dxfId="99" priority="46" stopIfTrue="1">
      <formula>$P$34=""</formula>
    </cfRule>
    <cfRule type="expression" dxfId="98" priority="56" stopIfTrue="1">
      <formula>IF(AND(OR($D$28="Yes",$D$28=""),D52=""),1,0)</formula>
    </cfRule>
  </conditionalFormatting>
  <conditionalFormatting sqref="D53">
    <cfRule type="expression" dxfId="97" priority="48" stopIfTrue="1">
      <formula>$P$35=""</formula>
    </cfRule>
  </conditionalFormatting>
  <conditionalFormatting sqref="D50:E50">
    <cfRule type="expression" dxfId="96" priority="52" stopIfTrue="1">
      <formula>$P$26=""</formula>
    </cfRule>
    <cfRule type="expression" dxfId="95" priority="53" stopIfTrue="1">
      <formula>IF(AND(OR($D$26="Yes",$D$26=""),D50=""),1,0)</formula>
    </cfRule>
  </conditionalFormatting>
  <conditionalFormatting sqref="D51:E51">
    <cfRule type="expression" dxfId="94" priority="54" stopIfTrue="1">
      <formula>$P$39=""</formula>
    </cfRule>
    <cfRule type="expression" dxfId="93" priority="55" stopIfTrue="1">
      <formula>IF(AND(OR($D$27="Yes",$D$27=""),D51=""),1,0)</formula>
    </cfRule>
  </conditionalFormatting>
  <conditionalFormatting sqref="D52">
    <cfRule type="expression" dxfId="92" priority="47" stopIfTrue="1">
      <formula>IF(AND(OR($D$28="Yes",$D$28=""),$D$34=""),1,0)</formula>
    </cfRule>
  </conditionalFormatting>
  <conditionalFormatting sqref="D53:E53">
    <cfRule type="expression" dxfId="91" priority="58" stopIfTrue="1">
      <formula>IF(AND(OR($D$29="Yes",$D$29=""),D53=""),1,0)</formula>
    </cfRule>
  </conditionalFormatting>
  <conditionalFormatting sqref="D58:E58">
    <cfRule type="expression" dxfId="90" priority="36" stopIfTrue="1">
      <formula>$P$28=""</formula>
    </cfRule>
  </conditionalFormatting>
  <conditionalFormatting sqref="D59:E59">
    <cfRule type="expression" dxfId="89" priority="44" stopIfTrue="1">
      <formula>$P$29=""</formula>
    </cfRule>
  </conditionalFormatting>
  <conditionalFormatting sqref="D56">
    <cfRule type="expression" dxfId="88" priority="38" stopIfTrue="1">
      <formula>$P$32=""</formula>
    </cfRule>
  </conditionalFormatting>
  <conditionalFormatting sqref="D57">
    <cfRule type="expression" dxfId="87" priority="37" stopIfTrue="1">
      <formula>$P$33=""</formula>
    </cfRule>
  </conditionalFormatting>
  <conditionalFormatting sqref="D58">
    <cfRule type="expression" dxfId="86" priority="33" stopIfTrue="1">
      <formula>$P$34=""</formula>
    </cfRule>
    <cfRule type="expression" dxfId="85" priority="43" stopIfTrue="1">
      <formula>IF(AND(OR($D$28="Yes",$D$28=""),D58=""),1,0)</formula>
    </cfRule>
  </conditionalFormatting>
  <conditionalFormatting sqref="D59">
    <cfRule type="expression" dxfId="84" priority="35" stopIfTrue="1">
      <formula>$P$35=""</formula>
    </cfRule>
  </conditionalFormatting>
  <conditionalFormatting sqref="D56:E56">
    <cfRule type="expression" dxfId="83" priority="39" stopIfTrue="1">
      <formula>$P$26=""</formula>
    </cfRule>
    <cfRule type="expression" dxfId="82" priority="40" stopIfTrue="1">
      <formula>IF(AND(OR($D$26="Yes",$D$26=""),D56=""),1,0)</formula>
    </cfRule>
  </conditionalFormatting>
  <conditionalFormatting sqref="D57:E57">
    <cfRule type="expression" dxfId="81" priority="41" stopIfTrue="1">
      <formula>$P$39=""</formula>
    </cfRule>
    <cfRule type="expression" dxfId="80" priority="42" stopIfTrue="1">
      <formula>IF(AND(OR($D$27="Yes",$D$27=""),D57=""),1,0)</formula>
    </cfRule>
  </conditionalFormatting>
  <conditionalFormatting sqref="D58">
    <cfRule type="expression" dxfId="79" priority="34" stopIfTrue="1">
      <formula>IF(AND(OR($D$28="Yes",$D$28=""),$D$34=""),1,0)</formula>
    </cfRule>
  </conditionalFormatting>
  <conditionalFormatting sqref="D59:E59">
    <cfRule type="expression" dxfId="78" priority="45" stopIfTrue="1">
      <formula>IF(AND(OR($D$29="Yes",$D$29=""),D59=""),1,0)</formula>
    </cfRule>
  </conditionalFormatting>
  <conditionalFormatting sqref="D64:E64">
    <cfRule type="expression" dxfId="77" priority="23" stopIfTrue="1">
      <formula>$P$28=""</formula>
    </cfRule>
  </conditionalFormatting>
  <conditionalFormatting sqref="D65:E65">
    <cfRule type="expression" dxfId="76" priority="31" stopIfTrue="1">
      <formula>$P$29=""</formula>
    </cfRule>
  </conditionalFormatting>
  <conditionalFormatting sqref="D62">
    <cfRule type="expression" dxfId="75" priority="25" stopIfTrue="1">
      <formula>$P$32=""</formula>
    </cfRule>
  </conditionalFormatting>
  <conditionalFormatting sqref="D63">
    <cfRule type="expression" dxfId="74" priority="24" stopIfTrue="1">
      <formula>$P$33=""</formula>
    </cfRule>
  </conditionalFormatting>
  <conditionalFormatting sqref="D64">
    <cfRule type="expression" dxfId="73" priority="20" stopIfTrue="1">
      <formula>$P$34=""</formula>
    </cfRule>
    <cfRule type="expression" dxfId="72" priority="30" stopIfTrue="1">
      <formula>IF(AND(OR($D$28="Yes",$D$28=""),D64=""),1,0)</formula>
    </cfRule>
  </conditionalFormatting>
  <conditionalFormatting sqref="D65">
    <cfRule type="expression" dxfId="71" priority="22" stopIfTrue="1">
      <formula>$P$35=""</formula>
    </cfRule>
  </conditionalFormatting>
  <conditionalFormatting sqref="D62:E62">
    <cfRule type="expression" dxfId="70" priority="26" stopIfTrue="1">
      <formula>$P$26=""</formula>
    </cfRule>
    <cfRule type="expression" dxfId="69" priority="27" stopIfTrue="1">
      <formula>IF(AND(OR($D$26="Yes",$D$26=""),D62=""),1,0)</formula>
    </cfRule>
  </conditionalFormatting>
  <conditionalFormatting sqref="D63:E63">
    <cfRule type="expression" dxfId="68" priority="28" stopIfTrue="1">
      <formula>$P$39=""</formula>
    </cfRule>
    <cfRule type="expression" dxfId="67" priority="29" stopIfTrue="1">
      <formula>IF(AND(OR($D$27="Yes",$D$27=""),D63=""),1,0)</formula>
    </cfRule>
  </conditionalFormatting>
  <conditionalFormatting sqref="D64">
    <cfRule type="expression" dxfId="66" priority="21" stopIfTrue="1">
      <formula>IF(AND(OR($D$28="Yes",$D$28=""),$D$34=""),1,0)</formula>
    </cfRule>
  </conditionalFormatting>
  <conditionalFormatting sqref="D65:E65">
    <cfRule type="expression" dxfId="65" priority="32" stopIfTrue="1">
      <formula>IF(AND(OR($D$29="Yes",$D$29=""),D65=""),1,0)</formula>
    </cfRule>
  </conditionalFormatting>
  <conditionalFormatting sqref="D69:E69">
    <cfRule type="expression" dxfId="64" priority="18" stopIfTrue="1">
      <formula>AND(OR($D$26="No",AND($D$26="Yes",$D$32="No")),OR($D$27="No",AND($D$27="Yes",$D$33="No")), OR($D$28="No",AND($D$28="Yes",$D$34="No")), OR($D$29="No",AND($D$29="Yes",$D$35="No")))</formula>
    </cfRule>
    <cfRule type="expression" dxfId="63" priority="19" stopIfTrue="1">
      <formula>IF(D69="",TRUE)</formula>
    </cfRule>
  </conditionalFormatting>
  <conditionalFormatting sqref="D85:E85">
    <cfRule type="expression" dxfId="62" priority="2" stopIfTrue="1">
      <formula>AND(OR($D$26="No",AND($D$26="Yes",$D$32="No")),OR($D$27="No",AND($D$27="Yes",$D$33="No")), OR($D$28="No",AND($D$28="Yes",$D$34="No")), OR($D$29="No",AND($D$29="Yes",$D$35="No")))</formula>
    </cfRule>
    <cfRule type="expression" dxfId="61" priority="3" stopIfTrue="1">
      <formula>IF(D85="",TRUE)</formula>
    </cfRule>
  </conditionalFormatting>
  <conditionalFormatting sqref="D71:E71">
    <cfRule type="expression" dxfId="60" priority="16" stopIfTrue="1">
      <formula>AND(OR($D$26="No",AND($D$26="Yes",$D$32="No")),OR($D$27="No",AND($D$27="Yes",$D$33="No")), OR($D$28="No",AND($D$28="Yes",$D$34="No")), OR($D$29="No",AND($D$29="Yes",$D$35="No")))</formula>
    </cfRule>
    <cfRule type="expression" dxfId="59" priority="17" stopIfTrue="1">
      <formula>IF(D71="",TRUE)</formula>
    </cfRule>
  </conditionalFormatting>
  <conditionalFormatting sqref="D73:E73">
    <cfRule type="expression" dxfId="58" priority="14" stopIfTrue="1">
      <formula>AND(OR($D$26="No",AND($D$26="Yes",$D$32="No")),OR($D$27="No",AND($D$27="Yes",$D$33="No")), OR($D$28="No",AND($D$28="Yes",$D$34="No")), OR($D$29="No",AND($D$29="Yes",$D$35="No")))</formula>
    </cfRule>
    <cfRule type="expression" dxfId="57" priority="15" stopIfTrue="1">
      <formula>IF(D73="",TRUE)</formula>
    </cfRule>
  </conditionalFormatting>
  <conditionalFormatting sqref="D75:E75">
    <cfRule type="expression" dxfId="56" priority="12" stopIfTrue="1">
      <formula>AND(OR($D$26="No",AND($D$26="Yes",$D$32="No")),OR($D$27="No",AND($D$27="Yes",$D$33="No")), OR($D$28="No",AND($D$28="Yes",$D$34="No")), OR($D$29="No",AND($D$29="Yes",$D$35="No")))</formula>
    </cfRule>
    <cfRule type="expression" dxfId="55" priority="13" stopIfTrue="1">
      <formula>IF(D75="",TRUE)</formula>
    </cfRule>
  </conditionalFormatting>
  <conditionalFormatting sqref="D77">
    <cfRule type="expression" dxfId="54" priority="10" stopIfTrue="1">
      <formula>AND(OR($D$26="No",AND($D$26="Yes",$D$32="No")),OR($D$27="No",AND($D$27="Yes",$D$33="No")), OR($D$28="No",AND($D$28="Yes",$D$34="No")), OR($D$29="No",AND($D$29="Yes",$D$35="No")))</formula>
    </cfRule>
    <cfRule type="expression" dxfId="53" priority="11" stopIfTrue="1">
      <formula>IF(D77="",TRUE)</formula>
    </cfRule>
  </conditionalFormatting>
  <conditionalFormatting sqref="D79:E79">
    <cfRule type="expression" dxfId="52" priority="8" stopIfTrue="1">
      <formula>AND(OR($D$26="No",AND($D$26="Yes",$D$32="No")),OR($D$27="No",AND($D$27="Yes",$D$33="No")), OR($D$28="No",AND($D$28="Yes",$D$34="No")), OR($D$29="No",AND($D$29="Yes",$D$35="No")))</formula>
    </cfRule>
    <cfRule type="expression" dxfId="51" priority="9" stopIfTrue="1">
      <formula>IF(D79="",TRUE)</formula>
    </cfRule>
  </conditionalFormatting>
  <conditionalFormatting sqref="D81:E81">
    <cfRule type="expression" dxfId="50" priority="6" stopIfTrue="1">
      <formula>AND(OR($D$26="No",AND($D$26="Yes",$D$32="No")),OR($D$27="No",AND($D$27="Yes",$D$33="No")), OR($D$28="No",AND($D$28="Yes",$D$34="No")), OR($D$29="No",AND($D$29="Yes",$D$35="No")))</formula>
    </cfRule>
    <cfRule type="expression" dxfId="49" priority="7" stopIfTrue="1">
      <formula>IF(D81="",TRUE)</formula>
    </cfRule>
  </conditionalFormatting>
  <conditionalFormatting sqref="D83:E83">
    <cfRule type="expression" dxfId="48" priority="4" stopIfTrue="1">
      <formula>AND(OR($D$26="No",AND($D$26="Yes",$D$32="No")),OR($D$27="No",AND($D$27="Yes",$D$33="No")), OR($D$28="No",AND($D$28="Yes",$D$34="No")), OR($D$29="No",AND($D$29="Yes",$D$35="No")))</formula>
    </cfRule>
    <cfRule type="expression" dxfId="47" priority="5" stopIfTrue="1">
      <formula>IF(D83="",TRUE)</formula>
    </cfRule>
  </conditionalFormatting>
  <conditionalFormatting sqref="G79:J79">
    <cfRule type="expression" dxfId="46" priority="1" stopIfTrue="1">
      <formula>IF(AND($D$79="Yes, using other format (describe)",$G$79=""),TRUE)</formula>
    </cfRule>
  </conditionalFormatting>
  <dataValidations count="7">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56:E59 D69:E69 D71:E71 D73:E73 D75:E75 D77:E77 D62:E65 D81:E81 D83:E83 D85:E85" xr:uid="{00000000-0002-0000-0300-000003000000}">
      <formula1>$B$92:$B$93</formula1>
    </dataValidation>
    <dataValidation type="list" allowBlank="1" showInputMessage="1" showErrorMessage="1" sqref="D38:E41 D44:E47" xr:uid="{00000000-0002-0000-0300-000004000000}">
      <formula1>$B$92:$B$94</formula1>
    </dataValidation>
    <dataValidation type="list" allowBlank="1" showInputMessage="1" showErrorMessage="1" sqref="D50:E53" xr:uid="{00000000-0002-0000-0300-000005000000}">
      <formula1>$B$95:$B$100</formula1>
    </dataValidation>
    <dataValidation type="list" allowBlank="1" showInputMessage="1" showErrorMessage="1" sqref="D79:E79" xr:uid="{00000000-0002-0000-0300-000006000000}">
      <formula1>$B$101:$B$103</formula1>
    </dataValidation>
  </dataValidations>
  <hyperlinks>
    <hyperlink ref="I4:J4" location="Instructions!B71" display="Link to Terms &amp; Conditions" xr:uid="{00000000-0004-0000-0300-000000000000}"/>
    <hyperlink ref="B86:J86" location="Checker!A1" display="Checker!A1" xr:uid="{00000000-0004-0000-0300-000001000000}"/>
    <hyperlink ref="H61:J61" location="'Smelter List'!A1" display="'Smelter List'!A1" xr:uid="{00000000-0004-0000-0300-000002000000}"/>
    <hyperlink ref="D11:J11" location="'Product List'!B6" display="'Product List'!B6" xr:uid="{00000000-0004-0000-0300-000003000000}"/>
  </hyperlinks>
  <pageMargins left="0.70866141732283505" right="0.70866141732283505" top="0.74803149606299202" bottom="0.74803149606299202" header="0.31496062992126" footer="0.31496062992126"/>
  <pageSetup scale="42" fitToHeight="0" orientation="portrait" r:id="rId3"/>
  <rowBreaks count="1" manualBreakCount="1">
    <brk id="60"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32"/>
  <sheetViews>
    <sheetView showGridLines="0" showZeros="0" tabSelected="1" topLeftCell="B2" zoomScale="55" zoomScaleNormal="55" zoomScalePageLayoutView="55" workbookViewId="0">
      <pane ySplit="3" topLeftCell="A5" activePane="bottomLeft" state="frozen"/>
      <selection activeCell="D16" sqref="D16:J16"/>
      <selection pane="bottomLeft" activeCell="D16" sqref="D16:J16"/>
    </sheetView>
  </sheetViews>
  <sheetFormatPr defaultColWidth="8.875" defaultRowHeight="12.75"/>
  <cols>
    <col min="1" max="1" width="13.625" style="284" customWidth="1"/>
    <col min="2" max="2" width="13.375" style="284" customWidth="1"/>
    <col min="3" max="3" width="40.5" style="284" customWidth="1"/>
    <col min="4" max="4" width="30.625" style="284" customWidth="1"/>
    <col min="5" max="5" width="20.875" style="284" customWidth="1"/>
    <col min="6" max="7" width="13.875" style="284" customWidth="1"/>
    <col min="8" max="8" width="25.125" style="284" customWidth="1"/>
    <col min="9" max="9" width="24.125" style="284" customWidth="1"/>
    <col min="10" max="10" width="18.375" style="284" customWidth="1"/>
    <col min="11" max="11" width="27.375" style="284" customWidth="1"/>
    <col min="12" max="12" width="20.625" style="284" customWidth="1"/>
    <col min="13" max="13" width="35.125" style="284" customWidth="1"/>
    <col min="14" max="14" width="42.125" style="284" customWidth="1"/>
    <col min="15" max="15" width="32.125" style="284" customWidth="1"/>
    <col min="16" max="16" width="22.875" style="284" customWidth="1"/>
    <col min="17" max="17" width="43.5" style="284" customWidth="1"/>
    <col min="18" max="18" width="35.875" style="284" hidden="1" customWidth="1"/>
    <col min="19" max="20" width="17.875" style="284" hidden="1" customWidth="1"/>
    <col min="21" max="21" width="8.875" style="186" hidden="1" customWidth="1"/>
    <col min="22" max="22" width="6.125" style="186" hidden="1" customWidth="1"/>
    <col min="23" max="23" width="8.625" style="186" hidden="1" customWidth="1"/>
    <col min="24" max="24" width="8.875" style="186" hidden="1" customWidth="1"/>
    <col min="25" max="26" width="4.375" style="186" hidden="1" customWidth="1"/>
    <col min="27" max="27" width="4.375" style="284" hidden="1" customWidth="1"/>
    <col min="28" max="28" width="7.875" style="284" hidden="1" customWidth="1"/>
    <col min="29" max="33" width="4.375" style="284" hidden="1" customWidth="1"/>
    <col min="34" max="34" width="14.5" style="284" hidden="1" customWidth="1"/>
    <col min="35" max="39" width="8.875" style="284" customWidth="1"/>
    <col min="40" max="16384" width="8.875" style="284"/>
  </cols>
  <sheetData>
    <row r="1" spans="1:34" s="25" customFormat="1" ht="13.5" thickTop="1">
      <c r="A1" s="202"/>
      <c r="B1" s="200"/>
      <c r="C1" s="200"/>
      <c r="D1" s="200"/>
      <c r="E1" s="200"/>
      <c r="F1" s="200"/>
      <c r="G1" s="200"/>
      <c r="H1" s="200"/>
      <c r="I1" s="200"/>
      <c r="J1" s="200"/>
      <c r="K1" s="200"/>
      <c r="L1" s="200"/>
      <c r="M1" s="200"/>
      <c r="N1" s="200"/>
      <c r="O1" s="200"/>
      <c r="P1" s="200"/>
      <c r="Q1" s="201"/>
      <c r="R1" s="152"/>
      <c r="S1" s="152"/>
      <c r="T1" s="152"/>
      <c r="U1" s="203" t="s">
        <v>3060</v>
      </c>
      <c r="V1" s="204"/>
      <c r="W1" s="204"/>
      <c r="X1" s="203"/>
      <c r="Y1" s="203"/>
      <c r="Z1" s="203"/>
    </row>
    <row r="2" spans="1:34" s="25" customFormat="1" ht="27">
      <c r="A2" s="221"/>
      <c r="B2" s="244" t="str">
        <f ca="1">OFFSET(L!$C$1,MATCH("Smelter List"&amp;ADDRESS(ROW(),COLUMN(),4),L!$A:$A,0)-1,SL,,)</f>
        <v>TO BEGIN:</v>
      </c>
      <c r="C2" s="223"/>
      <c r="D2" s="223"/>
      <c r="E2" s="223"/>
      <c r="F2" s="267"/>
      <c r="G2" s="267"/>
      <c r="H2" s="267"/>
      <c r="I2" s="268"/>
      <c r="J2" s="435" t="str">
        <f ca="1">OFFSET(L!$C$1,MATCH("Smelter List"&amp;ADDRESS(ROW(),COLUMN(),4),L!$A:$A,0)-1,SL,,)</f>
        <v>Link to "RMAP Conformant Smelter List"</v>
      </c>
      <c r="K2" s="436"/>
      <c r="L2" s="436"/>
      <c r="M2" s="436"/>
      <c r="N2" s="436"/>
      <c r="O2" s="436"/>
      <c r="P2" s="269"/>
      <c r="Q2" s="270"/>
      <c r="R2" s="271"/>
      <c r="S2" s="271"/>
      <c r="T2" s="271"/>
      <c r="U2" s="203"/>
      <c r="V2" s="203"/>
      <c r="W2" s="204"/>
      <c r="X2" s="203"/>
      <c r="Y2" s="203"/>
      <c r="Z2" s="203"/>
      <c r="AH2" s="184" t="s">
        <v>563</v>
      </c>
    </row>
    <row r="3" spans="1:34" s="25" customFormat="1" ht="274.5" customHeight="1">
      <c r="A3" s="222"/>
      <c r="B3" s="43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37"/>
      <c r="D3" s="437"/>
      <c r="E3" s="437"/>
      <c r="F3" s="272"/>
      <c r="G3" s="438" t="str">
        <f ca="1">OFFSET(L!$C$1,MATCH("General"&amp;"Cpy",L!$A:$A,0)-1,SL,,)</f>
        <v>© 2018 Responsible Minerals Initiative. All rights reserved.</v>
      </c>
      <c r="H3" s="438"/>
      <c r="I3" s="439"/>
      <c r="J3" s="160"/>
      <c r="K3" s="161"/>
      <c r="L3" s="273"/>
      <c r="M3" s="274"/>
      <c r="N3" s="274"/>
      <c r="O3" s="117"/>
      <c r="P3" s="117"/>
      <c r="Q3" s="275" t="s">
        <v>14598</v>
      </c>
      <c r="R3" s="182"/>
      <c r="S3" s="182"/>
      <c r="T3" s="182"/>
      <c r="U3" s="203"/>
      <c r="V3" s="203"/>
      <c r="W3" s="205" t="s">
        <v>1265</v>
      </c>
      <c r="X3" s="205" t="s">
        <v>1264</v>
      </c>
      <c r="Y3" s="205" t="s">
        <v>1266</v>
      </c>
      <c r="Z3" s="205" t="s">
        <v>1263</v>
      </c>
      <c r="AH3" s="184" t="s">
        <v>564</v>
      </c>
    </row>
    <row r="4" spans="1:34" s="277" customFormat="1" ht="78.75">
      <c r="A4" s="182" t="str">
        <f ca="1">OFFSET(L!$C$1,MATCH("Smelter List"&amp;ADDRESS(ROW(),COLUMN(),4),L!$A:$A,0)-1,SL,,)</f>
        <v>Smelter Identification Number Input Column</v>
      </c>
      <c r="B4" s="182" t="str">
        <f ca="1">OFFSET(L!$C$1,MATCH("Smelter List"&amp;ADDRESS(ROW(),COLUMN(),4),L!$A:$A,0)-1,SL,,)</f>
        <v>Metal (*)</v>
      </c>
      <c r="C4" s="182" t="str">
        <f ca="1">OFFSET(L!$C$1,MATCH("Smelter List"&amp;ADDRESS(ROW(),COLUMN(),4),L!$A:$A,0)-1,SL,,)</f>
        <v>Smelter Look-up (*)</v>
      </c>
      <c r="D4" s="182" t="str">
        <f ca="1">OFFSET(L!$C$1,MATCH("Smelter List"&amp;ADDRESS(ROW(),COLUMN(),4),L!$A:$A,0)-1,SL,,)</f>
        <v>Smelter Name (1)</v>
      </c>
      <c r="E4" s="182" t="str">
        <f ca="1">OFFSET(L!$C$1,MATCH("Smelter List"&amp;ADDRESS(ROW(),COLUMN(),4),L!$A:$A,0)-1,SL,,)</f>
        <v>Smelter Country (*)</v>
      </c>
      <c r="F4" s="182" t="str">
        <f ca="1">OFFSET(L!$C$1,MATCH("Smelter List"&amp;ADDRESS(ROW(),COLUMN(),4),L!$A:$A,0)-1,SL,,)</f>
        <v>Smelter Identification</v>
      </c>
      <c r="G4" s="182" t="str">
        <f ca="1">OFFSET(L!$C$1,MATCH("Smelter List"&amp;ADDRESS(ROW(),COLUMN(),4),L!$A:$A,0)-1,SL,,)</f>
        <v>Source of Smelter Identification Number</v>
      </c>
      <c r="H4" s="183" t="str">
        <f ca="1">OFFSET(L!$C$1,MATCH("Smelter List"&amp;ADDRESS(ROW(),COLUMN(),4),L!$A:$A,0)-1,SL,,)</f>
        <v xml:space="preserve">Smelter Street </v>
      </c>
      <c r="I4" s="183" t="str">
        <f ca="1">OFFSET(L!$C$1,MATCH("Smelter List"&amp;ADDRESS(ROW(),COLUMN(),4),L!$A:$A,0)-1,SL,,)</f>
        <v>Smelter City</v>
      </c>
      <c r="J4" s="183" t="str">
        <f ca="1">OFFSET(L!$C$1,MATCH("Smelter List"&amp;ADDRESS(ROW(),COLUMN(),4),L!$A:$A,0)-1,SL,,)</f>
        <v>Smelter Facility Location: State / Province</v>
      </c>
      <c r="K4" s="183" t="str">
        <f ca="1">OFFSET(L!$C$1,MATCH("Smelter List"&amp;ADDRESS(ROW(),COLUMN(),4),L!$A:$A,0)-1,SL,,)</f>
        <v>Smelter Contact Name</v>
      </c>
      <c r="L4" s="183" t="str">
        <f ca="1">OFFSET(L!$C$1,MATCH("Smelter List"&amp;ADDRESS(ROW(),COLUMN(),4),L!$A:$A,0)-1,SL,,)</f>
        <v>Smelter Contact Email</v>
      </c>
      <c r="M4" s="183" t="str">
        <f ca="1">OFFSET(L!$C$1,MATCH("Smelter List"&amp;ADDRESS(ROW(),COLUMN(),4),L!$A:$A,0)-1,SL,,)</f>
        <v>Proposed next steps</v>
      </c>
      <c r="N4" s="183" t="str">
        <f ca="1">OFFSET(L!$C$1,MATCH("Smelter List"&amp;ADDRESS(ROW(),COLUMN(),4),L!$A:$A,0)-1,SL,,)</f>
        <v>Name of Mine(s) or if recycled or scrap sourced, enter "recycled" or "scrap"</v>
      </c>
      <c r="O4" s="183" t="str">
        <f ca="1">OFFSET(L!$C$1,MATCH("Smelter List"&amp;ADDRESS(ROW(),COLUMN(),4),L!$A:$A,0)-1,SL,,)</f>
        <v>Location (Country) of Mine(s) or if recycled or scrap sourced, enter "recycled" or "scrap"</v>
      </c>
      <c r="P4" s="183" t="str">
        <f ca="1">OFFSET(L!$C$1,MATCH("Smelter List"&amp;ADDRESS(ROW(),COLUMN(),4),L!$A:$A,0)-1,SL,,)</f>
        <v>Does 100% of the smelter’s feedstock originate from recycled or scrap sources?</v>
      </c>
      <c r="Q4" s="184" t="str">
        <f ca="1">OFFSET(L!$C$1,MATCH("Smelter List"&amp;ADDRESS(ROW(),COLUMN(),4),L!$A:$A,0)-1,SL,,)</f>
        <v>Comments</v>
      </c>
      <c r="R4" s="182" t="s">
        <v>13585</v>
      </c>
      <c r="S4" s="182" t="s">
        <v>13561</v>
      </c>
      <c r="T4" s="182" t="s">
        <v>13562</v>
      </c>
      <c r="U4" s="276"/>
      <c r="V4" s="206"/>
      <c r="W4" s="206" t="s">
        <v>1469</v>
      </c>
      <c r="X4" s="206" t="s">
        <v>1070</v>
      </c>
      <c r="Y4" s="206"/>
      <c r="Z4" s="206"/>
      <c r="AH4" s="184" t="s">
        <v>565</v>
      </c>
    </row>
    <row r="5" spans="1:34" s="281" customFormat="1" ht="20.25" customHeight="1">
      <c r="A5" s="343"/>
      <c r="B5" s="345" t="s">
        <v>1264</v>
      </c>
      <c r="C5" s="344" t="s">
        <v>1163</v>
      </c>
      <c r="D5" s="345" t="s">
        <v>1163</v>
      </c>
      <c r="E5" s="345" t="s">
        <v>1008</v>
      </c>
      <c r="F5" s="345" t="s">
        <v>884</v>
      </c>
      <c r="G5" s="345" t="s">
        <v>15438</v>
      </c>
      <c r="H5" s="237" t="s">
        <v>15439</v>
      </c>
      <c r="I5" s="238" t="s">
        <v>2086</v>
      </c>
      <c r="J5" s="238" t="s">
        <v>10243</v>
      </c>
      <c r="K5" s="239" t="s">
        <v>15440</v>
      </c>
      <c r="L5" s="239" t="s">
        <v>15433</v>
      </c>
      <c r="M5" s="239" t="s">
        <v>15433</v>
      </c>
      <c r="N5" s="239" t="s">
        <v>15441</v>
      </c>
      <c r="O5" s="239" t="s">
        <v>15468</v>
      </c>
      <c r="P5" s="239" t="s">
        <v>15469</v>
      </c>
      <c r="Q5" s="235"/>
      <c r="R5" s="236" t="str">
        <f ca="1">IF(ISERROR($V5),"",OFFSET('Smelter Look-up'!$C$4,$V5-4,0)&amp;"")</f>
        <v>Minsur</v>
      </c>
      <c r="S5" s="248" t="str">
        <f t="shared" ref="S5:S28" ca="1" si="0">IF(B5="","",IF(ISERROR(MATCH($E5,CL,0)),"Unknown",INDIRECT("'C'!$A$"&amp;MATCH($E5,CL,0)+1)))</f>
        <v>PE</v>
      </c>
      <c r="T5" s="248" t="str">
        <f ca="1">IF(B5="","",IF(ISERROR(MATCH($J5,SorP!$B$1:$B$6230,0)),"",INDIRECT("'SorP'!$A$"&amp;MATCH($J5,SorP!$B$1:$B$6230,0))))</f>
        <v>PE-ICA</v>
      </c>
      <c r="U5" s="278"/>
      <c r="V5" s="279">
        <f>IF(C5="",NA(),MATCH($B5&amp;$C5,'Smelter Look-up'!$J:$J,0))</f>
        <v>428</v>
      </c>
      <c r="W5" s="280"/>
      <c r="X5" s="280">
        <f t="shared" ref="X5:X28" si="1">IF(AND(C5="Smelter not listed",OR(LEN(D5)=0,LEN(E5)=0)),1,0)</f>
        <v>0</v>
      </c>
      <c r="Y5" s="280"/>
      <c r="Z5" s="280"/>
      <c r="AB5" s="282" t="str">
        <f t="shared" ref="AB5:AB28" si="2">B5&amp;C5</f>
        <v>TinMinsur</v>
      </c>
    </row>
    <row r="6" spans="1:34" s="281" customFormat="1" ht="38.25">
      <c r="A6" s="343"/>
      <c r="B6" s="345" t="s">
        <v>1264</v>
      </c>
      <c r="C6" s="344" t="s">
        <v>1161</v>
      </c>
      <c r="D6" s="345" t="s">
        <v>2098</v>
      </c>
      <c r="E6" s="345" t="s">
        <v>1238</v>
      </c>
      <c r="F6" s="345" t="s">
        <v>926</v>
      </c>
      <c r="G6" s="345" t="s">
        <v>15438</v>
      </c>
      <c r="H6" s="237" t="s">
        <v>15442</v>
      </c>
      <c r="I6" s="238" t="s">
        <v>2099</v>
      </c>
      <c r="J6" s="238" t="s">
        <v>6949</v>
      </c>
      <c r="K6" s="346" t="s">
        <v>15443</v>
      </c>
      <c r="L6" s="346" t="s">
        <v>15433</v>
      </c>
      <c r="M6" s="346" t="s">
        <v>15433</v>
      </c>
      <c r="N6" s="346" t="s">
        <v>15444</v>
      </c>
      <c r="O6" s="346" t="s">
        <v>15470</v>
      </c>
      <c r="P6" s="239" t="s">
        <v>15469</v>
      </c>
      <c r="Q6" s="240"/>
      <c r="R6" s="236" t="str">
        <f ca="1">IF(ISERROR($V6),"",OFFSET('Smelter Look-up'!$C$4,$V6-4,0)&amp;"")</f>
        <v>PT Timah (Persero) Tbk Kundur</v>
      </c>
      <c r="S6" s="248" t="str">
        <f t="shared" ca="1" si="0"/>
        <v>ID</v>
      </c>
      <c r="T6" s="248" t="str">
        <f ca="1">IF(B6="","",IF(ISERROR(MATCH($J6,SorP!$B$1:$B$6230,0)),"",INDIRECT("'SorP'!$A$"&amp;MATCH($J6,SorP!$B$1:$B$6230,0))))</f>
        <v>ID-RI</v>
      </c>
      <c r="U6" s="278"/>
      <c r="V6" s="279">
        <f>IF(C6="",NA(),MATCH($B6&amp;$C6,'Smelter Look-up'!$J:$J,0))</f>
        <v>468</v>
      </c>
      <c r="W6" s="280"/>
      <c r="X6" s="280">
        <f t="shared" si="1"/>
        <v>0</v>
      </c>
      <c r="Y6" s="280"/>
      <c r="Z6" s="280"/>
      <c r="AB6" s="282" t="str">
        <f t="shared" si="2"/>
        <v>TinPT Tambang Timah</v>
      </c>
    </row>
    <row r="7" spans="1:34" s="281" customFormat="1" ht="76.5">
      <c r="A7" s="343"/>
      <c r="B7" s="345" t="s">
        <v>1264</v>
      </c>
      <c r="C7" s="344" t="s">
        <v>2105</v>
      </c>
      <c r="D7" s="345" t="s">
        <v>15445</v>
      </c>
      <c r="E7" s="345" t="s">
        <v>1016</v>
      </c>
      <c r="F7" s="345" t="s">
        <v>908</v>
      </c>
      <c r="G7" s="345" t="s">
        <v>15438</v>
      </c>
      <c r="H7" s="237" t="s">
        <v>15446</v>
      </c>
      <c r="I7" s="238" t="s">
        <v>2103</v>
      </c>
      <c r="J7" s="238" t="s">
        <v>2104</v>
      </c>
      <c r="K7" s="346" t="s">
        <v>15447</v>
      </c>
      <c r="L7" s="346" t="s">
        <v>15448</v>
      </c>
      <c r="M7" s="346" t="s">
        <v>15433</v>
      </c>
      <c r="N7" s="346" t="s">
        <v>15444</v>
      </c>
      <c r="O7" s="346" t="s">
        <v>15470</v>
      </c>
      <c r="P7" s="239" t="s">
        <v>15471</v>
      </c>
      <c r="Q7" s="240"/>
      <c r="R7" s="236" t="str">
        <f ca="1">IF(ISERROR($V7),"",OFFSET('Smelter Look-up'!$C$4,$V7-4,0)&amp;"")</f>
        <v>Thaisarco</v>
      </c>
      <c r="S7" s="248" t="str">
        <f t="shared" ca="1" si="0"/>
        <v>TH</v>
      </c>
      <c r="T7" s="248" t="str">
        <f ca="1">IF(B7="","",IF(ISERROR(MATCH($J7,SorP!$B$1:$B$6230,0)),"",INDIRECT("'SorP'!$A$"&amp;MATCH($J7,SorP!$B$1:$B$6230,0))))</f>
        <v>TH-83</v>
      </c>
      <c r="U7" s="278"/>
      <c r="V7" s="279">
        <f>IF(C7="",NA(),MATCH($B7&amp;$C7,'Smelter Look-up'!$J:$J,0))</f>
        <v>482</v>
      </c>
      <c r="W7" s="280"/>
      <c r="X7" s="280">
        <f t="shared" si="1"/>
        <v>0</v>
      </c>
      <c r="Y7" s="280"/>
      <c r="Z7" s="280"/>
      <c r="AB7" s="282" t="str">
        <f t="shared" si="2"/>
        <v>TinThailand Smelting &amp; Refining Co Ltd</v>
      </c>
    </row>
    <row r="8" spans="1:34" s="281" customFormat="1" ht="76.5">
      <c r="A8" s="343"/>
      <c r="B8" s="345" t="s">
        <v>1264</v>
      </c>
      <c r="C8" s="344" t="s">
        <v>946</v>
      </c>
      <c r="D8" s="345" t="s">
        <v>946</v>
      </c>
      <c r="E8" s="345" t="s">
        <v>1248</v>
      </c>
      <c r="F8" s="345" t="s">
        <v>882</v>
      </c>
      <c r="G8" s="345" t="s">
        <v>15438</v>
      </c>
      <c r="H8" s="237" t="s">
        <v>15449</v>
      </c>
      <c r="I8" s="238" t="s">
        <v>2081</v>
      </c>
      <c r="J8" s="238" t="s">
        <v>9780</v>
      </c>
      <c r="K8" s="346" t="s">
        <v>15450</v>
      </c>
      <c r="L8" s="346" t="s">
        <v>15433</v>
      </c>
      <c r="M8" s="346" t="s">
        <v>15433</v>
      </c>
      <c r="N8" s="346" t="s">
        <v>946</v>
      </c>
      <c r="O8" s="346" t="s">
        <v>15472</v>
      </c>
      <c r="P8" s="239" t="s">
        <v>15469</v>
      </c>
      <c r="Q8" s="240"/>
      <c r="R8" s="236" t="str">
        <f ca="1">IF(ISERROR($V8),"",OFFSET('Smelter Look-up'!$C$4,$V8-4,0)&amp;"")</f>
        <v>Malaysia Smelting Corporation (MSC)</v>
      </c>
      <c r="S8" s="248" t="str">
        <f t="shared" ca="1" si="0"/>
        <v>MY</v>
      </c>
      <c r="T8" s="248" t="str">
        <f ca="1">IF(B8="","",IF(ISERROR(MATCH($J8,SorP!$B$1:$B$6230,0)),"",INDIRECT("'SorP'!$A$"&amp;MATCH($J8,SorP!$B$1:$B$6230,0))))</f>
        <v>MY-07</v>
      </c>
      <c r="U8" s="278"/>
      <c r="V8" s="279">
        <f>IF(C8="",NA(),MATCH($B8&amp;$C8,'Smelter Look-up'!$J:$J,0))</f>
        <v>418</v>
      </c>
      <c r="W8" s="280"/>
      <c r="X8" s="280">
        <f t="shared" si="1"/>
        <v>0</v>
      </c>
      <c r="Y8" s="280"/>
      <c r="Z8" s="280"/>
      <c r="AB8" s="282" t="str">
        <f t="shared" si="2"/>
        <v>TinMalaysia Smelting Corporation (MSC)</v>
      </c>
    </row>
    <row r="9" spans="1:34" s="281" customFormat="1" ht="51">
      <c r="A9" s="343"/>
      <c r="B9" s="345" t="s">
        <v>1264</v>
      </c>
      <c r="C9" s="344" t="s">
        <v>51</v>
      </c>
      <c r="D9" s="345" t="s">
        <v>15451</v>
      </c>
      <c r="E9" s="345" t="s">
        <v>1232</v>
      </c>
      <c r="F9" s="345" t="s">
        <v>911</v>
      </c>
      <c r="G9" s="345" t="s">
        <v>15438</v>
      </c>
      <c r="H9" s="237" t="s">
        <v>15452</v>
      </c>
      <c r="I9" s="238" t="s">
        <v>3170</v>
      </c>
      <c r="J9" s="238" t="s">
        <v>1830</v>
      </c>
      <c r="K9" s="346" t="s">
        <v>15450</v>
      </c>
      <c r="L9" s="346" t="s">
        <v>15433</v>
      </c>
      <c r="M9" s="346" t="s">
        <v>15433</v>
      </c>
      <c r="N9" s="346" t="s">
        <v>15444</v>
      </c>
      <c r="O9" s="346" t="s">
        <v>15473</v>
      </c>
      <c r="P9" s="239" t="s">
        <v>15471</v>
      </c>
      <c r="Q9" s="240"/>
      <c r="R9" s="236" t="str">
        <f ca="1">IF(ISERROR($V9),"",OFFSET('Smelter Look-up'!$C$4,$V9-4,0)&amp;"")</f>
        <v>Yunnan Tin Company Limited</v>
      </c>
      <c r="S9" s="248" t="str">
        <f t="shared" ca="1" si="0"/>
        <v>CN</v>
      </c>
      <c r="T9" s="248" t="str">
        <f ca="1">IF(B9="","",IF(ISERROR(MATCH($J9,SorP!$B$1:$B$6230,0)),"",INDIRECT("'SorP'!$A$"&amp;MATCH($J9,SorP!$B$1:$B$6230,0))))</f>
        <v>CN-53</v>
      </c>
      <c r="U9" s="278"/>
      <c r="V9" s="279">
        <f>IF(C9="",NA(),MATCH($B9&amp;$C9,'Smelter Look-up'!$J:$J,0))</f>
        <v>506</v>
      </c>
      <c r="W9" s="280"/>
      <c r="X9" s="280">
        <f t="shared" si="1"/>
        <v>0</v>
      </c>
      <c r="Y9" s="280"/>
      <c r="Z9" s="280"/>
      <c r="AB9" s="282" t="str">
        <f t="shared" si="2"/>
        <v>TinYuntinic Resources</v>
      </c>
    </row>
    <row r="10" spans="1:34" s="281" customFormat="1" ht="25.5">
      <c r="A10" s="343"/>
      <c r="B10" s="345" t="s">
        <v>1264</v>
      </c>
      <c r="C10" s="344" t="s">
        <v>938</v>
      </c>
      <c r="D10" s="345" t="s">
        <v>938</v>
      </c>
      <c r="E10" s="345" t="s">
        <v>1010</v>
      </c>
      <c r="F10" s="345" t="s">
        <v>876</v>
      </c>
      <c r="G10" s="345" t="s">
        <v>15438</v>
      </c>
      <c r="H10" s="237" t="s">
        <v>15453</v>
      </c>
      <c r="I10" s="238" t="s">
        <v>2072</v>
      </c>
      <c r="J10" s="238" t="s">
        <v>10644</v>
      </c>
      <c r="K10" s="346" t="s">
        <v>15454</v>
      </c>
      <c r="L10" s="346" t="s">
        <v>15433</v>
      </c>
      <c r="M10" s="346" t="s">
        <v>15433</v>
      </c>
      <c r="N10" s="346" t="s">
        <v>15455</v>
      </c>
      <c r="O10" s="346" t="s">
        <v>15455</v>
      </c>
      <c r="P10" s="239" t="s">
        <v>15471</v>
      </c>
      <c r="Q10" s="240"/>
      <c r="R10" s="236" t="str">
        <f ca="1">IF(ISERROR($V10),"",OFFSET('Smelter Look-up'!$C$4,$V10-4,0)&amp;"")</f>
        <v>Fenix Metals</v>
      </c>
      <c r="S10" s="248" t="str">
        <f t="shared" ca="1" si="0"/>
        <v>PL</v>
      </c>
      <c r="T10" s="248" t="str">
        <f ca="1">IF(B10="","",IF(ISERROR(MATCH($J10,SorP!$B$1:$B$6230,0)),"",INDIRECT("'SorP'!$A$"&amp;MATCH($J10,SorP!$B$1:$B$6230,0))))</f>
        <v>PL-PK</v>
      </c>
      <c r="U10" s="278"/>
      <c r="V10" s="279">
        <f>IF(C10="",NA(),MATCH($B10&amp;$C10,'Smelter Look-up'!$J:$J,0))</f>
        <v>386</v>
      </c>
      <c r="W10" s="280"/>
      <c r="X10" s="280">
        <f t="shared" si="1"/>
        <v>0</v>
      </c>
      <c r="Y10" s="280"/>
      <c r="Z10" s="280"/>
      <c r="AB10" s="282" t="str">
        <f t="shared" si="2"/>
        <v>TinFenix Metals</v>
      </c>
    </row>
    <row r="11" spans="1:34" s="281" customFormat="1" ht="38.25">
      <c r="A11" s="343"/>
      <c r="B11" s="345" t="s">
        <v>1264</v>
      </c>
      <c r="C11" s="344" t="s">
        <v>15456</v>
      </c>
      <c r="D11" s="345" t="s">
        <v>15457</v>
      </c>
      <c r="E11" s="345" t="s">
        <v>1228</v>
      </c>
      <c r="F11" s="345" t="s">
        <v>15458</v>
      </c>
      <c r="G11" s="345" t="s">
        <v>15438</v>
      </c>
      <c r="H11" s="237" t="s">
        <v>15459</v>
      </c>
      <c r="I11" s="238" t="s">
        <v>2064</v>
      </c>
      <c r="J11" s="238" t="s">
        <v>2070</v>
      </c>
      <c r="K11" s="346" t="s">
        <v>15433</v>
      </c>
      <c r="L11" s="346" t="s">
        <v>15460</v>
      </c>
      <c r="M11" s="346" t="s">
        <v>15433</v>
      </c>
      <c r="N11" s="346" t="s">
        <v>15433</v>
      </c>
      <c r="O11" s="346" t="s">
        <v>15433</v>
      </c>
      <c r="P11" s="239" t="s">
        <v>15474</v>
      </c>
      <c r="Q11" s="240"/>
      <c r="R11" s="236" t="str">
        <f ca="1">IF(ISERROR($V11),"",OFFSET('Smelter Look-up'!$C$4,$V11-4,0)&amp;"")</f>
        <v/>
      </c>
      <c r="S11" s="248" t="str">
        <f t="shared" ca="1" si="0"/>
        <v>BR</v>
      </c>
      <c r="T11" s="248" t="str">
        <f ca="1">IF(B11="","",IF(ISERROR(MATCH($J11,SorP!$B$1:$B$6230,0)),"",INDIRECT("'SorP'!$A$"&amp;MATCH($J11,SorP!$B$1:$B$6230,0))))</f>
        <v>BR-RO</v>
      </c>
      <c r="U11" s="278"/>
      <c r="V11" s="279" t="e">
        <f>IF(C11="",NA(),MATCH($B11&amp;$C11,'Smelter Look-up'!$J:$J,0))</f>
        <v>#N/A</v>
      </c>
      <c r="W11" s="280"/>
      <c r="X11" s="280">
        <f t="shared" si="1"/>
        <v>0</v>
      </c>
      <c r="Y11" s="280"/>
      <c r="Z11" s="280"/>
      <c r="AB11" s="282" t="str">
        <f t="shared" si="2"/>
        <v>TinCooper Santa</v>
      </c>
    </row>
    <row r="12" spans="1:34" s="281" customFormat="1" ht="102">
      <c r="A12" s="343"/>
      <c r="B12" s="345" t="s">
        <v>1264</v>
      </c>
      <c r="C12" s="344" t="s">
        <v>2632</v>
      </c>
      <c r="D12" s="345" t="s">
        <v>2632</v>
      </c>
      <c r="E12" s="345" t="s">
        <v>1232</v>
      </c>
      <c r="F12" s="345" t="s">
        <v>910</v>
      </c>
      <c r="G12" s="345" t="s">
        <v>15438</v>
      </c>
      <c r="H12" s="237" t="s">
        <v>15461</v>
      </c>
      <c r="I12" s="238" t="s">
        <v>3170</v>
      </c>
      <c r="J12" s="238" t="s">
        <v>1830</v>
      </c>
      <c r="K12" s="346" t="s">
        <v>15462</v>
      </c>
      <c r="L12" s="346" t="s">
        <v>15463</v>
      </c>
      <c r="M12" s="346" t="s">
        <v>15433</v>
      </c>
      <c r="N12" s="346" t="s">
        <v>15433</v>
      </c>
      <c r="O12" s="346" t="s">
        <v>15433</v>
      </c>
      <c r="P12" s="239" t="s">
        <v>15474</v>
      </c>
      <c r="Q12" s="240"/>
      <c r="R12" s="236" t="str">
        <f ca="1">IF(ISERROR($V12),"",OFFSET('Smelter Look-up'!$C$4,$V12-4,0)&amp;"")</f>
        <v>Yunnan Chengfeng Non-ferrous Metals Co., Ltd.</v>
      </c>
      <c r="S12" s="248" t="str">
        <f t="shared" ca="1" si="0"/>
        <v>CN</v>
      </c>
      <c r="T12" s="248" t="str">
        <f ca="1">IF(B12="","",IF(ISERROR(MATCH($J12,SorP!$B$1:$B$6230,0)),"",INDIRECT("'SorP'!$A$"&amp;MATCH($J12,SorP!$B$1:$B$6230,0))))</f>
        <v>CN-53</v>
      </c>
      <c r="U12" s="278"/>
      <c r="V12" s="279">
        <f>IF(C12="",NA(),MATCH($B12&amp;$C12,'Smelter Look-up'!$J:$J,0))</f>
        <v>498</v>
      </c>
      <c r="W12" s="280"/>
      <c r="X12" s="280">
        <f t="shared" si="1"/>
        <v>0</v>
      </c>
      <c r="Y12" s="280"/>
      <c r="Z12" s="280"/>
      <c r="AB12" s="282" t="str">
        <f t="shared" si="2"/>
        <v>TinYunnan Chengfeng Non-ferrous Metals Co., Ltd.</v>
      </c>
    </row>
    <row r="13" spans="1:34" s="281" customFormat="1" ht="38.25">
      <c r="A13" s="343"/>
      <c r="B13" s="345" t="s">
        <v>1264</v>
      </c>
      <c r="C13" s="344" t="s">
        <v>2599</v>
      </c>
      <c r="D13" s="345" t="s">
        <v>2092</v>
      </c>
      <c r="E13" s="345" t="s">
        <v>3151</v>
      </c>
      <c r="F13" s="345" t="s">
        <v>888</v>
      </c>
      <c r="G13" s="345" t="s">
        <v>15438</v>
      </c>
      <c r="H13" s="237" t="s">
        <v>15433</v>
      </c>
      <c r="I13" s="238" t="s">
        <v>2069</v>
      </c>
      <c r="J13" s="238" t="s">
        <v>2069</v>
      </c>
      <c r="K13" s="346" t="s">
        <v>15433</v>
      </c>
      <c r="L13" s="346" t="s">
        <v>15433</v>
      </c>
      <c r="M13" s="346" t="s">
        <v>15433</v>
      </c>
      <c r="N13" s="346" t="s">
        <v>15433</v>
      </c>
      <c r="O13" s="346" t="s">
        <v>15433</v>
      </c>
      <c r="P13" s="239" t="s">
        <v>15474</v>
      </c>
      <c r="Q13" s="240"/>
      <c r="R13" s="236" t="str">
        <f ca="1">IF(ISERROR($V13),"",OFFSET('Smelter Look-up'!$C$4,$V13-4,0)&amp;"")</f>
        <v>Operaciones Metalurgical S.A.</v>
      </c>
      <c r="S13" s="248" t="str">
        <f t="shared" ca="1" si="0"/>
        <v>BO</v>
      </c>
      <c r="T13" s="248" t="str">
        <f ca="1">IF(B13="","",IF(ISERROR(MATCH($J13,SorP!$B$1:$B$6230,0)),"",INDIRECT("'SorP'!$A$"&amp;MATCH($J13,SorP!$B$1:$B$6230,0))))</f>
        <v>BO-O</v>
      </c>
      <c r="U13" s="278"/>
      <c r="V13" s="279">
        <f>IF(C13="",NA(),MATCH($B13&amp;$C13,'Smelter Look-up'!$J:$J,0))</f>
        <v>437</v>
      </c>
      <c r="W13" s="280"/>
      <c r="X13" s="280">
        <f t="shared" si="1"/>
        <v>0</v>
      </c>
      <c r="Y13" s="280"/>
      <c r="Z13" s="280"/>
      <c r="AB13" s="282" t="str">
        <f t="shared" si="2"/>
        <v>TinOMSA</v>
      </c>
    </row>
    <row r="14" spans="1:34" s="281" customFormat="1" ht="51">
      <c r="A14" s="343"/>
      <c r="B14" s="345" t="s">
        <v>1264</v>
      </c>
      <c r="C14" s="344" t="s">
        <v>58</v>
      </c>
      <c r="D14" s="345" t="s">
        <v>15464</v>
      </c>
      <c r="E14" s="345" t="s">
        <v>1232</v>
      </c>
      <c r="F14" s="345" t="s">
        <v>911</v>
      </c>
      <c r="G14" s="345" t="s">
        <v>15438</v>
      </c>
      <c r="H14" s="237" t="s">
        <v>15459</v>
      </c>
      <c r="I14" s="238" t="s">
        <v>3170</v>
      </c>
      <c r="J14" s="238" t="s">
        <v>1830</v>
      </c>
      <c r="K14" s="346" t="s">
        <v>15433</v>
      </c>
      <c r="L14" s="346" t="s">
        <v>15433</v>
      </c>
      <c r="M14" s="346" t="s">
        <v>15433</v>
      </c>
      <c r="N14" s="346" t="s">
        <v>15433</v>
      </c>
      <c r="O14" s="346" t="s">
        <v>15433</v>
      </c>
      <c r="P14" s="239" t="s">
        <v>15474</v>
      </c>
      <c r="Q14" s="240"/>
      <c r="R14" s="236" t="str">
        <f ca="1">IF(ISERROR($V14),"",OFFSET('Smelter Look-up'!$C$4,$V14-4,0)&amp;"")</f>
        <v>Yunnan Tin Company Limited</v>
      </c>
      <c r="S14" s="248" t="str">
        <f t="shared" ca="1" si="0"/>
        <v>CN</v>
      </c>
      <c r="T14" s="248" t="str">
        <f ca="1">IF(B14="","",IF(ISERROR(MATCH($J14,SorP!$B$1:$B$6230,0)),"",INDIRECT("'SorP'!$A$"&amp;MATCH($J14,SorP!$B$1:$B$6230,0))))</f>
        <v>CN-53</v>
      </c>
      <c r="U14" s="278"/>
      <c r="V14" s="279">
        <f>IF(C14="",NA(),MATCH($B14&amp;$C14,'Smelter Look-up'!$J:$J,0))</f>
        <v>503</v>
      </c>
      <c r="W14" s="280"/>
      <c r="X14" s="280">
        <f t="shared" si="1"/>
        <v>0</v>
      </c>
      <c r="Y14" s="280"/>
      <c r="Z14" s="280"/>
      <c r="AB14" s="282" t="str">
        <f t="shared" si="2"/>
        <v>TinYunnan Tin Company, Ltd.</v>
      </c>
    </row>
    <row r="15" spans="1:34" s="281" customFormat="1" ht="38.25">
      <c r="A15" s="343"/>
      <c r="B15" s="345" t="s">
        <v>1264</v>
      </c>
      <c r="C15" s="344" t="s">
        <v>969</v>
      </c>
      <c r="D15" s="345" t="s">
        <v>969</v>
      </c>
      <c r="E15" s="345" t="s">
        <v>3151</v>
      </c>
      <c r="F15" s="345" t="s">
        <v>874</v>
      </c>
      <c r="G15" s="345" t="s">
        <v>15438</v>
      </c>
      <c r="H15" s="237" t="s">
        <v>15459</v>
      </c>
      <c r="I15" s="238" t="s">
        <v>2069</v>
      </c>
      <c r="J15" s="238" t="s">
        <v>2069</v>
      </c>
      <c r="K15" s="346" t="s">
        <v>15433</v>
      </c>
      <c r="L15" s="346" t="s">
        <v>15433</v>
      </c>
      <c r="M15" s="346" t="s">
        <v>15433</v>
      </c>
      <c r="N15" s="346" t="s">
        <v>15433</v>
      </c>
      <c r="O15" s="346" t="s">
        <v>15433</v>
      </c>
      <c r="P15" s="239" t="s">
        <v>15474</v>
      </c>
      <c r="Q15" s="240"/>
      <c r="R15" s="236" t="str">
        <f ca="1">IF(ISERROR($V15),"",OFFSET('Smelter Look-up'!$C$4,$V15-4,0)&amp;"")</f>
        <v>EM Vinto</v>
      </c>
      <c r="S15" s="248" t="str">
        <f t="shared" ca="1" si="0"/>
        <v>BO</v>
      </c>
      <c r="T15" s="248" t="str">
        <f ca="1">IF(B15="","",IF(ISERROR(MATCH($J15,SorP!$B$1:$B$6230,0)),"",INDIRECT("'SorP'!$A$"&amp;MATCH($J15,SorP!$B$1:$B$6230,0))))</f>
        <v>BO-O</v>
      </c>
      <c r="U15" s="278"/>
      <c r="V15" s="279">
        <f>IF(C15="",NA(),MATCH($B15&amp;$C15,'Smelter Look-up'!$J:$J,0))</f>
        <v>380</v>
      </c>
      <c r="W15" s="280"/>
      <c r="X15" s="280">
        <f t="shared" si="1"/>
        <v>0</v>
      </c>
      <c r="Y15" s="280"/>
      <c r="Z15" s="280"/>
      <c r="AB15" s="282" t="str">
        <f t="shared" si="2"/>
        <v>TinEM Vinto</v>
      </c>
    </row>
    <row r="16" spans="1:34" s="281" customFormat="1" ht="51">
      <c r="A16" s="343"/>
      <c r="B16" s="345" t="s">
        <v>1264</v>
      </c>
      <c r="C16" s="344" t="s">
        <v>1162</v>
      </c>
      <c r="D16" s="345" t="s">
        <v>1162</v>
      </c>
      <c r="E16" s="345" t="s">
        <v>1228</v>
      </c>
      <c r="F16" s="345" t="s">
        <v>883</v>
      </c>
      <c r="G16" s="345" t="s">
        <v>15438</v>
      </c>
      <c r="H16" s="237" t="s">
        <v>15459</v>
      </c>
      <c r="I16" s="238" t="s">
        <v>2084</v>
      </c>
      <c r="J16" s="238" t="s">
        <v>1954</v>
      </c>
      <c r="K16" s="346" t="s">
        <v>15433</v>
      </c>
      <c r="L16" s="346" t="s">
        <v>15433</v>
      </c>
      <c r="M16" s="346" t="s">
        <v>15433</v>
      </c>
      <c r="N16" s="346" t="s">
        <v>15433</v>
      </c>
      <c r="O16" s="346" t="s">
        <v>15433</v>
      </c>
      <c r="P16" s="239" t="s">
        <v>15474</v>
      </c>
      <c r="Q16" s="240"/>
      <c r="R16" s="236" t="str">
        <f ca="1">IF(ISERROR($V16),"",OFFSET('Smelter Look-up'!$C$4,$V16-4,0)&amp;"")</f>
        <v>Mineracao Taboca S.A.</v>
      </c>
      <c r="S16" s="248" t="str">
        <f t="shared" ca="1" si="0"/>
        <v>BR</v>
      </c>
      <c r="T16" s="248" t="str">
        <f ca="1">IF(B16="","",IF(ISERROR(MATCH($J16,SorP!$B$1:$B$6230,0)),"",INDIRECT("'SorP'!$A$"&amp;MATCH($J16,SorP!$B$1:$B$6230,0))))</f>
        <v>BR-SP</v>
      </c>
      <c r="U16" s="278"/>
      <c r="V16" s="279">
        <f>IF(C16="",NA(),MATCH($B16&amp;$C16,'Smelter Look-up'!$J:$J,0))</f>
        <v>426</v>
      </c>
      <c r="W16" s="280"/>
      <c r="X16" s="280">
        <f t="shared" si="1"/>
        <v>0</v>
      </c>
      <c r="Y16" s="280"/>
      <c r="Z16" s="280"/>
      <c r="AB16" s="282" t="str">
        <f t="shared" si="2"/>
        <v>TinMineração Taboca S.A.</v>
      </c>
    </row>
    <row r="17" spans="1:28" s="281" customFormat="1" ht="63.75">
      <c r="A17" s="343"/>
      <c r="B17" s="345" t="s">
        <v>1264</v>
      </c>
      <c r="C17" s="344" t="s">
        <v>2685</v>
      </c>
      <c r="D17" s="345" t="s">
        <v>2685</v>
      </c>
      <c r="E17" s="345" t="s">
        <v>1238</v>
      </c>
      <c r="F17" s="345" t="s">
        <v>903</v>
      </c>
      <c r="G17" s="345" t="s">
        <v>15438</v>
      </c>
      <c r="H17" s="237" t="s">
        <v>15459</v>
      </c>
      <c r="I17" s="238" t="s">
        <v>2101</v>
      </c>
      <c r="J17" s="238" t="s">
        <v>15465</v>
      </c>
      <c r="K17" s="346" t="s">
        <v>15433</v>
      </c>
      <c r="L17" s="346" t="s">
        <v>15433</v>
      </c>
      <c r="M17" s="346" t="s">
        <v>15433</v>
      </c>
      <c r="N17" s="346" t="s">
        <v>15433</v>
      </c>
      <c r="O17" s="346" t="s">
        <v>15433</v>
      </c>
      <c r="P17" s="239" t="s">
        <v>15471</v>
      </c>
      <c r="Q17" s="240"/>
      <c r="R17" s="236" t="str">
        <f ca="1">IF(ISERROR($V17),"",OFFSET('Smelter Look-up'!$C$4,$V17-4,0)&amp;"")</f>
        <v>PT Timah (Persero) Tbk Mentok</v>
      </c>
      <c r="S17" s="248" t="str">
        <f t="shared" ca="1" si="0"/>
        <v>ID</v>
      </c>
      <c r="T17" s="248" t="str">
        <f ca="1">IF(B17="","",IF(ISERROR(MATCH($J17,SorP!$B$1:$B$6230,0)),"",INDIRECT("'SorP'!$A$"&amp;MATCH($J17,SorP!$B$1:$B$6230,0))))</f>
        <v/>
      </c>
      <c r="U17" s="278"/>
      <c r="V17" s="279">
        <f>IF(C17="",NA(),MATCH($B17&amp;$C17,'Smelter Look-up'!$J:$J,0))</f>
        <v>470</v>
      </c>
      <c r="W17" s="280"/>
      <c r="X17" s="280">
        <f t="shared" si="1"/>
        <v>0</v>
      </c>
      <c r="Y17" s="280"/>
      <c r="Z17" s="280"/>
      <c r="AB17" s="282" t="str">
        <f t="shared" si="2"/>
        <v>TinPT Timah (Persero) Tbk Mentok</v>
      </c>
    </row>
    <row r="18" spans="1:28" s="281" customFormat="1" ht="25.5">
      <c r="A18" s="343"/>
      <c r="B18" s="345" t="s">
        <v>1264</v>
      </c>
      <c r="C18" s="344" t="s">
        <v>1160</v>
      </c>
      <c r="D18" s="345" t="s">
        <v>1160</v>
      </c>
      <c r="E18" s="345" t="s">
        <v>1016</v>
      </c>
      <c r="F18" s="345" t="s">
        <v>908</v>
      </c>
      <c r="G18" s="345" t="s">
        <v>15438</v>
      </c>
      <c r="H18" s="237" t="s">
        <v>15459</v>
      </c>
      <c r="I18" s="238" t="s">
        <v>2103</v>
      </c>
      <c r="J18" s="238" t="s">
        <v>2104</v>
      </c>
      <c r="K18" s="346" t="s">
        <v>15433</v>
      </c>
      <c r="L18" s="346" t="s">
        <v>15433</v>
      </c>
      <c r="M18" s="346" t="s">
        <v>15433</v>
      </c>
      <c r="N18" s="346" t="s">
        <v>15433</v>
      </c>
      <c r="O18" s="346" t="s">
        <v>15433</v>
      </c>
      <c r="P18" s="239" t="s">
        <v>15471</v>
      </c>
      <c r="Q18" s="240"/>
      <c r="R18" s="236" t="str">
        <f ca="1">IF(ISERROR($V18),"",OFFSET('Smelter Look-up'!$C$4,$V18-4,0)&amp;"")</f>
        <v>Thaisarco</v>
      </c>
      <c r="S18" s="248" t="str">
        <f t="shared" ca="1" si="0"/>
        <v>TH</v>
      </c>
      <c r="T18" s="248" t="str">
        <f ca="1">IF(B18="","",IF(ISERROR(MATCH($J18,SorP!$B$1:$B$6230,0)),"",INDIRECT("'SorP'!$A$"&amp;MATCH($J18,SorP!$B$1:$B$6230,0))))</f>
        <v>TH-83</v>
      </c>
      <c r="U18" s="278"/>
      <c r="V18" s="279">
        <f>IF(C18="",NA(),MATCH($B18&amp;$C18,'Smelter Look-up'!$J:$J,0))</f>
        <v>483</v>
      </c>
      <c r="W18" s="280"/>
      <c r="X18" s="280">
        <f t="shared" si="1"/>
        <v>0</v>
      </c>
      <c r="Y18" s="280"/>
      <c r="Z18" s="280"/>
      <c r="AB18" s="282" t="str">
        <f t="shared" si="2"/>
        <v>TinThaisarco</v>
      </c>
    </row>
    <row r="19" spans="1:28" s="281" customFormat="1" ht="51">
      <c r="A19" s="343"/>
      <c r="B19" s="345" t="s">
        <v>1264</v>
      </c>
      <c r="C19" s="344" t="s">
        <v>1559</v>
      </c>
      <c r="D19" s="345" t="s">
        <v>1559</v>
      </c>
      <c r="E19" s="345" t="s">
        <v>1238</v>
      </c>
      <c r="F19" s="345" t="s">
        <v>1560</v>
      </c>
      <c r="G19" s="345" t="s">
        <v>15438</v>
      </c>
      <c r="H19" s="237" t="s">
        <v>15459</v>
      </c>
      <c r="I19" s="238" t="s">
        <v>2067</v>
      </c>
      <c r="J19" s="238" t="s">
        <v>15465</v>
      </c>
      <c r="K19" s="346" t="s">
        <v>15433</v>
      </c>
      <c r="L19" s="346" t="s">
        <v>15433</v>
      </c>
      <c r="M19" s="346" t="s">
        <v>15433</v>
      </c>
      <c r="N19" s="346" t="s">
        <v>15433</v>
      </c>
      <c r="O19" s="346" t="s">
        <v>15433</v>
      </c>
      <c r="P19" s="239" t="s">
        <v>15471</v>
      </c>
      <c r="Q19" s="240"/>
      <c r="R19" s="236" t="str">
        <f ca="1">IF(ISERROR($V19),"",OFFSET('Smelter Look-up'!$C$4,$V19-4,0)&amp;"")</f>
        <v>CV Venus Inti Perkasa</v>
      </c>
      <c r="S19" s="248" t="str">
        <f t="shared" ca="1" si="0"/>
        <v>ID</v>
      </c>
      <c r="T19" s="248" t="str">
        <f ca="1">IF(B19="","",IF(ISERROR(MATCH($J19,SorP!$B$1:$B$6230,0)),"",INDIRECT("'SorP'!$A$"&amp;MATCH($J19,SorP!$B$1:$B$6230,0))))</f>
        <v/>
      </c>
      <c r="U19" s="278"/>
      <c r="V19" s="279">
        <f>IF(C19="",NA(),MATCH($B19&amp;$C19,'Smelter Look-up'!$J:$J,0))</f>
        <v>376</v>
      </c>
      <c r="W19" s="280"/>
      <c r="X19" s="280">
        <f t="shared" si="1"/>
        <v>0</v>
      </c>
      <c r="Y19" s="280"/>
      <c r="Z19" s="280"/>
      <c r="AB19" s="282" t="str">
        <f t="shared" si="2"/>
        <v>TinCV Venus Inti Perkasa</v>
      </c>
    </row>
    <row r="20" spans="1:28" s="281" customFormat="1" ht="51">
      <c r="A20" s="343"/>
      <c r="B20" s="345" t="s">
        <v>1264</v>
      </c>
      <c r="C20" s="344" t="s">
        <v>723</v>
      </c>
      <c r="D20" s="345" t="s">
        <v>723</v>
      </c>
      <c r="E20" s="345" t="s">
        <v>1238</v>
      </c>
      <c r="F20" s="345" t="s">
        <v>897</v>
      </c>
      <c r="G20" s="345" t="s">
        <v>15438</v>
      </c>
      <c r="H20" s="237" t="s">
        <v>15459</v>
      </c>
      <c r="I20" s="238" t="s">
        <v>2065</v>
      </c>
      <c r="J20" s="238" t="s">
        <v>15465</v>
      </c>
      <c r="K20" s="346" t="s">
        <v>15433</v>
      </c>
      <c r="L20" s="346" t="s">
        <v>15433</v>
      </c>
      <c r="M20" s="346" t="s">
        <v>15433</v>
      </c>
      <c r="N20" s="346" t="s">
        <v>15433</v>
      </c>
      <c r="O20" s="346" t="s">
        <v>15433</v>
      </c>
      <c r="P20" s="239" t="s">
        <v>15471</v>
      </c>
      <c r="Q20" s="240"/>
      <c r="R20" s="236" t="str">
        <f ca="1">IF(ISERROR($V20),"",OFFSET('Smelter Look-up'!$C$4,$V20-4,0)&amp;"")</f>
        <v>PT Mitra Stania Prima</v>
      </c>
      <c r="S20" s="248" t="str">
        <f t="shared" ca="1" si="0"/>
        <v>ID</v>
      </c>
      <c r="T20" s="248" t="str">
        <f ca="1">IF(B20="","",IF(ISERROR(MATCH($J20,SorP!$B$1:$B$6230,0)),"",INDIRECT("'SorP'!$A$"&amp;MATCH($J20,SorP!$B$1:$B$6230,0))))</f>
        <v/>
      </c>
      <c r="U20" s="278"/>
      <c r="V20" s="279">
        <f>IF(C20="",NA(),MATCH($B20&amp;$C20,'Smelter Look-up'!$J:$J,0))</f>
        <v>459</v>
      </c>
      <c r="W20" s="280"/>
      <c r="X20" s="280">
        <f t="shared" si="1"/>
        <v>0</v>
      </c>
      <c r="Y20" s="280"/>
      <c r="Z20" s="280"/>
      <c r="AB20" s="282" t="str">
        <f t="shared" si="2"/>
        <v>TinPT Mitra Stania Prima</v>
      </c>
    </row>
    <row r="21" spans="1:28" s="281" customFormat="1" ht="51">
      <c r="A21" s="343"/>
      <c r="B21" s="345" t="s">
        <v>1264</v>
      </c>
      <c r="C21" s="344" t="s">
        <v>2085</v>
      </c>
      <c r="D21" s="345" t="s">
        <v>13597</v>
      </c>
      <c r="E21" s="345" t="s">
        <v>1228</v>
      </c>
      <c r="F21" s="345" t="s">
        <v>883</v>
      </c>
      <c r="G21" s="345" t="s">
        <v>15438</v>
      </c>
      <c r="H21" s="237" t="s">
        <v>15459</v>
      </c>
      <c r="I21" s="238" t="s">
        <v>2084</v>
      </c>
      <c r="J21" s="238" t="s">
        <v>1954</v>
      </c>
      <c r="K21" s="346" t="s">
        <v>15433</v>
      </c>
      <c r="L21" s="346" t="s">
        <v>15433</v>
      </c>
      <c r="M21" s="346" t="s">
        <v>15433</v>
      </c>
      <c r="N21" s="346" t="s">
        <v>15433</v>
      </c>
      <c r="O21" s="346" t="s">
        <v>15433</v>
      </c>
      <c r="P21" s="239" t="s">
        <v>15469</v>
      </c>
      <c r="Q21" s="240"/>
      <c r="R21" s="236" t="str">
        <f ca="1">IF(ISERROR($V21),"",OFFSET('Smelter Look-up'!$C$4,$V21-4,0)&amp;"")</f>
        <v>Mineracao Taboca S.A.</v>
      </c>
      <c r="S21" s="248" t="str">
        <f t="shared" ca="1" si="0"/>
        <v>BR</v>
      </c>
      <c r="T21" s="248" t="str">
        <f ca="1">IF(B21="","",IF(ISERROR(MATCH($J21,SorP!$B$1:$B$6230,0)),"",INDIRECT("'SorP'!$A$"&amp;MATCH($J21,SorP!$B$1:$B$6230,0))))</f>
        <v>BR-SP</v>
      </c>
      <c r="U21" s="278"/>
      <c r="V21" s="279">
        <f>IF(C21="",NA(),MATCH($B21&amp;$C21,'Smelter Look-up'!$J:$J,0))</f>
        <v>487</v>
      </c>
      <c r="W21" s="280"/>
      <c r="X21" s="280">
        <f t="shared" si="1"/>
        <v>0</v>
      </c>
      <c r="Y21" s="280"/>
      <c r="Z21" s="280"/>
      <c r="AB21" s="282" t="str">
        <f t="shared" si="2"/>
        <v>TinToboca/ Paranapenema</v>
      </c>
    </row>
    <row r="22" spans="1:28" s="281" customFormat="1" ht="51">
      <c r="A22" s="343"/>
      <c r="B22" s="345" t="s">
        <v>1264</v>
      </c>
      <c r="C22" s="344" t="s">
        <v>15466</v>
      </c>
      <c r="D22" s="345" t="s">
        <v>15466</v>
      </c>
      <c r="E22" s="345" t="s">
        <v>1227</v>
      </c>
      <c r="F22" s="345" t="s">
        <v>2125</v>
      </c>
      <c r="G22" s="345" t="s">
        <v>15438</v>
      </c>
      <c r="H22" s="237" t="s">
        <v>15459</v>
      </c>
      <c r="I22" s="238" t="s">
        <v>2126</v>
      </c>
      <c r="J22" s="238" t="s">
        <v>3919</v>
      </c>
      <c r="K22" s="346" t="s">
        <v>15433</v>
      </c>
      <c r="L22" s="346" t="s">
        <v>15433</v>
      </c>
      <c r="M22" s="346" t="s">
        <v>15433</v>
      </c>
      <c r="N22" s="346" t="s">
        <v>15433</v>
      </c>
      <c r="O22" s="346" t="s">
        <v>15433</v>
      </c>
      <c r="P22" s="239" t="s">
        <v>15474</v>
      </c>
      <c r="Q22" s="240"/>
      <c r="R22" s="236" t="str">
        <f ca="1">IF(ISERROR($V22),"",OFFSET('Smelter Look-up'!$C$4,$V22-4,0)&amp;"")</f>
        <v/>
      </c>
      <c r="S22" s="248" t="str">
        <f t="shared" ca="1" si="0"/>
        <v>BE</v>
      </c>
      <c r="T22" s="248" t="str">
        <f ca="1">IF(B22="","",IF(ISERROR(MATCH($J22,SorP!$B$1:$B$6230,0)),"",INDIRECT("'SorP'!$A$"&amp;MATCH($J22,SorP!$B$1:$B$6230,0))))</f>
        <v>BE-VAN</v>
      </c>
      <c r="U22" s="278"/>
      <c r="V22" s="279" t="e">
        <f>IF(C22="",NA(),MATCH($B22&amp;$C22,'Smelter Look-up'!$J:$J,0))</f>
        <v>#N/A</v>
      </c>
      <c r="W22" s="280"/>
      <c r="X22" s="280">
        <f t="shared" si="1"/>
        <v>0</v>
      </c>
      <c r="Y22" s="280"/>
      <c r="Z22" s="280"/>
      <c r="AB22" s="282" t="str">
        <f t="shared" si="2"/>
        <v>TinMetallo-Chimique N.V.</v>
      </c>
    </row>
    <row r="23" spans="1:28" s="281" customFormat="1" ht="38.25">
      <c r="A23" s="343"/>
      <c r="B23" s="345" t="s">
        <v>1264</v>
      </c>
      <c r="C23" s="344" t="s">
        <v>2088</v>
      </c>
      <c r="D23" s="345" t="s">
        <v>1163</v>
      </c>
      <c r="E23" s="345" t="s">
        <v>1008</v>
      </c>
      <c r="F23" s="345" t="s">
        <v>884</v>
      </c>
      <c r="G23" s="345" t="s">
        <v>15438</v>
      </c>
      <c r="H23" s="237" t="s">
        <v>15459</v>
      </c>
      <c r="I23" s="238" t="s">
        <v>2086</v>
      </c>
      <c r="J23" s="238" t="s">
        <v>10243</v>
      </c>
      <c r="K23" s="346" t="s">
        <v>15433</v>
      </c>
      <c r="L23" s="346" t="s">
        <v>15433</v>
      </c>
      <c r="M23" s="346" t="s">
        <v>15433</v>
      </c>
      <c r="N23" s="346" t="s">
        <v>15433</v>
      </c>
      <c r="O23" s="346" t="s">
        <v>15433</v>
      </c>
      <c r="P23" s="239" t="s">
        <v>15474</v>
      </c>
      <c r="Q23" s="240"/>
      <c r="R23" s="236" t="str">
        <f ca="1">IF(ISERROR($V23),"",OFFSET('Smelter Look-up'!$C$4,$V23-4,0)&amp;"")</f>
        <v>Minsur</v>
      </c>
      <c r="S23" s="248" t="str">
        <f t="shared" ca="1" si="0"/>
        <v>PE</v>
      </c>
      <c r="T23" s="248" t="str">
        <f ca="1">IF(B23="","",IF(ISERROR(MATCH($J23,SorP!$B$1:$B$6230,0)),"",INDIRECT("'SorP'!$A$"&amp;MATCH($J23,SorP!$B$1:$B$6230,0))))</f>
        <v>PE-ICA</v>
      </c>
      <c r="U23" s="278"/>
      <c r="V23" s="279">
        <f>IF(C23="",NA(),MATCH($B23&amp;$C23,'Smelter Look-up'!$J:$J,0))</f>
        <v>387</v>
      </c>
      <c r="W23" s="280"/>
      <c r="X23" s="280">
        <f t="shared" si="1"/>
        <v>0</v>
      </c>
      <c r="Y23" s="280"/>
      <c r="Z23" s="280"/>
      <c r="AB23" s="282" t="str">
        <f t="shared" si="2"/>
        <v>TinFunsur Smelter</v>
      </c>
    </row>
    <row r="24" spans="1:28" s="281" customFormat="1" ht="51">
      <c r="A24" s="343"/>
      <c r="B24" s="345" t="s">
        <v>1264</v>
      </c>
      <c r="C24" s="344" t="s">
        <v>2620</v>
      </c>
      <c r="D24" s="345" t="s">
        <v>15433</v>
      </c>
      <c r="E24" s="345" t="s">
        <v>1238</v>
      </c>
      <c r="F24" s="345" t="s">
        <v>900</v>
      </c>
      <c r="G24" s="345" t="s">
        <v>15438</v>
      </c>
      <c r="H24" s="237" t="s">
        <v>15459</v>
      </c>
      <c r="I24" s="238" t="s">
        <v>2065</v>
      </c>
      <c r="J24" s="238" t="s">
        <v>15465</v>
      </c>
      <c r="K24" s="346" t="s">
        <v>15433</v>
      </c>
      <c r="L24" s="346" t="s">
        <v>15433</v>
      </c>
      <c r="M24" s="346" t="s">
        <v>15433</v>
      </c>
      <c r="N24" s="346" t="s">
        <v>15433</v>
      </c>
      <c r="O24" s="346" t="s">
        <v>15433</v>
      </c>
      <c r="P24" s="239" t="s">
        <v>15471</v>
      </c>
      <c r="Q24" s="240"/>
      <c r="R24" s="236" t="str">
        <f ca="1">IF(ISERROR($V24),"",OFFSET('Smelter Look-up'!$C$4,$V24-4,0)&amp;"")</f>
        <v>PT Refined Bangka Tin</v>
      </c>
      <c r="S24" s="248" t="str">
        <f t="shared" ca="1" si="0"/>
        <v>ID</v>
      </c>
      <c r="T24" s="248" t="str">
        <f ca="1">IF(B24="","",IF(ISERROR(MATCH($J24,SorP!$B$1:$B$6230,0)),"",INDIRECT("'SorP'!$A$"&amp;MATCH($J24,SorP!$B$1:$B$6230,0))))</f>
        <v/>
      </c>
      <c r="U24" s="278"/>
      <c r="V24" s="279">
        <f>IF(C24="",NA(),MATCH($B24&amp;$C24,'Smelter Look-up'!$J:$J,0))</f>
        <v>463</v>
      </c>
      <c r="W24" s="280"/>
      <c r="X24" s="280">
        <f t="shared" si="1"/>
        <v>0</v>
      </c>
      <c r="Y24" s="280"/>
      <c r="Z24" s="280"/>
      <c r="AB24" s="282" t="str">
        <f t="shared" si="2"/>
        <v>TinPT Refined Bangka Tin</v>
      </c>
    </row>
    <row r="25" spans="1:28" s="281" customFormat="1" ht="63.75">
      <c r="A25" s="343"/>
      <c r="B25" s="345" t="s">
        <v>1264</v>
      </c>
      <c r="C25" s="344" t="s">
        <v>971</v>
      </c>
      <c r="D25" s="345" t="s">
        <v>15433</v>
      </c>
      <c r="E25" s="345" t="s">
        <v>1238</v>
      </c>
      <c r="F25" s="345" t="s">
        <v>889</v>
      </c>
      <c r="G25" s="345" t="s">
        <v>15438</v>
      </c>
      <c r="H25" s="237" t="s">
        <v>15459</v>
      </c>
      <c r="I25" s="238" t="s">
        <v>2065</v>
      </c>
      <c r="J25" s="238" t="s">
        <v>15465</v>
      </c>
      <c r="K25" s="346" t="s">
        <v>15433</v>
      </c>
      <c r="L25" s="346" t="s">
        <v>15433</v>
      </c>
      <c r="M25" s="346" t="s">
        <v>15433</v>
      </c>
      <c r="N25" s="346" t="s">
        <v>15433</v>
      </c>
      <c r="O25" s="346" t="s">
        <v>15433</v>
      </c>
      <c r="P25" s="239" t="s">
        <v>15471</v>
      </c>
      <c r="Q25" s="240"/>
      <c r="R25" s="236" t="str">
        <f ca="1">IF(ISERROR($V25),"",OFFSET('Smelter Look-up'!$C$4,$V25-4,0)&amp;"")</f>
        <v>PT Artha Cipta Langgeng</v>
      </c>
      <c r="S25" s="248" t="str">
        <f t="shared" ca="1" si="0"/>
        <v>ID</v>
      </c>
      <c r="T25" s="248" t="str">
        <f ca="1">IF(B25="","",IF(ISERROR(MATCH($J25,SorP!$B$1:$B$6230,0)),"",INDIRECT("'SorP'!$A$"&amp;MATCH($J25,SorP!$B$1:$B$6230,0))))</f>
        <v/>
      </c>
      <c r="U25" s="278"/>
      <c r="V25" s="279">
        <f>IF(C25="",NA(),MATCH($B25&amp;$C25,'Smelter Look-up'!$J:$J,0))</f>
        <v>442</v>
      </c>
      <c r="W25" s="280"/>
      <c r="X25" s="280">
        <f t="shared" si="1"/>
        <v>0</v>
      </c>
      <c r="Y25" s="280"/>
      <c r="Z25" s="280"/>
      <c r="AB25" s="282" t="str">
        <f t="shared" si="2"/>
        <v>TinPT Artha Cipta Langgeng</v>
      </c>
    </row>
    <row r="26" spans="1:28" s="281" customFormat="1" ht="51">
      <c r="A26" s="343"/>
      <c r="B26" s="345" t="s">
        <v>1264</v>
      </c>
      <c r="C26" s="344" t="s">
        <v>2735</v>
      </c>
      <c r="D26" s="345" t="s">
        <v>15433</v>
      </c>
      <c r="E26" s="345" t="s">
        <v>1238</v>
      </c>
      <c r="F26" s="345" t="s">
        <v>2736</v>
      </c>
      <c r="G26" s="345" t="s">
        <v>15438</v>
      </c>
      <c r="H26" s="237" t="s">
        <v>15459</v>
      </c>
      <c r="I26" s="238" t="s">
        <v>15467</v>
      </c>
      <c r="J26" s="238" t="s">
        <v>15465</v>
      </c>
      <c r="K26" s="346" t="s">
        <v>15433</v>
      </c>
      <c r="L26" s="346" t="s">
        <v>15433</v>
      </c>
      <c r="M26" s="346" t="s">
        <v>15433</v>
      </c>
      <c r="N26" s="346" t="s">
        <v>15433</v>
      </c>
      <c r="O26" s="346" t="s">
        <v>15433</v>
      </c>
      <c r="P26" s="239" t="s">
        <v>15471</v>
      </c>
      <c r="Q26" s="240"/>
      <c r="R26" s="236" t="str">
        <f ca="1">IF(ISERROR($V26),"",OFFSET('Smelter Look-up'!$C$4,$V26-4,0)&amp;"")</f>
        <v>PT Sukses Inti Makmur</v>
      </c>
      <c r="S26" s="248" t="str">
        <f t="shared" ca="1" si="0"/>
        <v>ID</v>
      </c>
      <c r="T26" s="248" t="str">
        <f ca="1">IF(B26="","",IF(ISERROR(MATCH($J26,SorP!$B$1:$B$6230,0)),"",INDIRECT("'SorP'!$A$"&amp;MATCH($J26,SorP!$B$1:$B$6230,0))))</f>
        <v/>
      </c>
      <c r="U26" s="278"/>
      <c r="V26" s="279">
        <f>IF(C26="",NA(),MATCH($B26&amp;$C26,'Smelter Look-up'!$J:$J,0))</f>
        <v>466</v>
      </c>
      <c r="W26" s="280"/>
      <c r="X26" s="280">
        <f t="shared" si="1"/>
        <v>0</v>
      </c>
      <c r="Y26" s="280"/>
      <c r="Z26" s="280"/>
      <c r="AB26" s="282" t="str">
        <f t="shared" si="2"/>
        <v>TinPT Sukses Inti Makmur</v>
      </c>
    </row>
    <row r="27" spans="1:28" s="281" customFormat="1" ht="25.5">
      <c r="A27" s="343"/>
      <c r="B27" s="345" t="s">
        <v>1264</v>
      </c>
      <c r="C27" s="344" t="s">
        <v>2113</v>
      </c>
      <c r="D27" s="345" t="s">
        <v>15433</v>
      </c>
      <c r="E27" s="345" t="s">
        <v>1238</v>
      </c>
      <c r="F27" s="345" t="s">
        <v>2114</v>
      </c>
      <c r="G27" s="345" t="s">
        <v>15438</v>
      </c>
      <c r="H27" s="237" t="s">
        <v>15459</v>
      </c>
      <c r="I27" s="238" t="s">
        <v>2065</v>
      </c>
      <c r="J27" s="238" t="s">
        <v>15465</v>
      </c>
      <c r="K27" s="346" t="s">
        <v>15433</v>
      </c>
      <c r="L27" s="346" t="s">
        <v>15433</v>
      </c>
      <c r="M27" s="346" t="s">
        <v>15433</v>
      </c>
      <c r="N27" s="346" t="s">
        <v>15433</v>
      </c>
      <c r="O27" s="346" t="s">
        <v>15433</v>
      </c>
      <c r="P27" s="239" t="s">
        <v>15471</v>
      </c>
      <c r="Q27" s="240"/>
      <c r="R27" s="236" t="str">
        <f ca="1">IF(ISERROR($V27),"",OFFSET('Smelter Look-up'!$C$4,$V27-4,0)&amp;"")</f>
        <v>CV Ayi Jaya</v>
      </c>
      <c r="S27" s="248" t="str">
        <f t="shared" ca="1" si="0"/>
        <v>ID</v>
      </c>
      <c r="T27" s="248" t="str">
        <f ca="1">IF(B27="","",IF(ISERROR(MATCH($J27,SorP!$B$1:$B$6230,0)),"",INDIRECT("'SorP'!$A$"&amp;MATCH($J27,SorP!$B$1:$B$6230,0))))</f>
        <v/>
      </c>
      <c r="U27" s="278"/>
      <c r="V27" s="279">
        <f>IF(C27="",NA(),MATCH($B27&amp;$C27,'Smelter Look-up'!$J:$J,0))</f>
        <v>369</v>
      </c>
      <c r="W27" s="280"/>
      <c r="X27" s="280">
        <f t="shared" si="1"/>
        <v>0</v>
      </c>
      <c r="Y27" s="280"/>
      <c r="Z27" s="280"/>
      <c r="AB27" s="282" t="str">
        <f t="shared" si="2"/>
        <v>TinCV Ayi Jaya</v>
      </c>
    </row>
    <row r="28" spans="1:28" s="281" customFormat="1" ht="38.25">
      <c r="A28" s="343"/>
      <c r="B28" s="345" t="s">
        <v>1264</v>
      </c>
      <c r="C28" s="344" t="s">
        <v>721</v>
      </c>
      <c r="D28" s="345" t="s">
        <v>15433</v>
      </c>
      <c r="E28" s="345" t="s">
        <v>1238</v>
      </c>
      <c r="F28" s="345" t="s">
        <v>893</v>
      </c>
      <c r="G28" s="345" t="s">
        <v>15438</v>
      </c>
      <c r="H28" s="237" t="s">
        <v>15459</v>
      </c>
      <c r="I28" s="238" t="s">
        <v>2067</v>
      </c>
      <c r="J28" s="238" t="s">
        <v>15465</v>
      </c>
      <c r="K28" s="346" t="s">
        <v>15433</v>
      </c>
      <c r="L28" s="346" t="s">
        <v>15433</v>
      </c>
      <c r="M28" s="346" t="s">
        <v>15433</v>
      </c>
      <c r="N28" s="346" t="s">
        <v>15433</v>
      </c>
      <c r="O28" s="346" t="s">
        <v>15433</v>
      </c>
      <c r="P28" s="239" t="s">
        <v>15471</v>
      </c>
      <c r="Q28" s="240"/>
      <c r="R28" s="236" t="str">
        <f ca="1">IF(ISERROR($V28),"",OFFSET('Smelter Look-up'!$C$4,$V28-4,0)&amp;"")</f>
        <v>PT Bukit Timah</v>
      </c>
      <c r="S28" s="248" t="str">
        <f t="shared" ca="1" si="0"/>
        <v>ID</v>
      </c>
      <c r="T28" s="248" t="str">
        <f ca="1">IF(B28="","",IF(ISERROR(MATCH($J28,SorP!$B$1:$B$6230,0)),"",INDIRECT("'SorP'!$A$"&amp;MATCH($J28,SorP!$B$1:$B$6230,0))))</f>
        <v/>
      </c>
      <c r="U28" s="278"/>
      <c r="V28" s="279">
        <f>IF(C28="",NA(),MATCH($B28&amp;$C28,'Smelter Look-up'!$J:$J,0))</f>
        <v>449</v>
      </c>
      <c r="W28" s="280"/>
      <c r="X28" s="280">
        <f t="shared" si="1"/>
        <v>0</v>
      </c>
      <c r="Y28" s="280"/>
      <c r="Z28" s="280"/>
      <c r="AB28" s="282" t="str">
        <f t="shared" si="2"/>
        <v>TinPT Bukit Timah</v>
      </c>
    </row>
    <row r="29" spans="1:28" ht="13.5" thickBot="1">
      <c r="A29" s="207"/>
      <c r="B29" s="241"/>
      <c r="C29" s="241"/>
      <c r="D29" s="187"/>
      <c r="E29" s="187"/>
      <c r="F29" s="187"/>
      <c r="G29" s="187"/>
      <c r="H29" s="187"/>
      <c r="I29" s="187"/>
      <c r="J29" s="187"/>
      <c r="K29" s="187"/>
      <c r="L29" s="187"/>
      <c r="M29" s="187"/>
      <c r="N29" s="187"/>
      <c r="O29" s="187"/>
      <c r="P29" s="187"/>
      <c r="Q29" s="283"/>
      <c r="R29" s="236"/>
      <c r="S29" s="248" t="str">
        <f t="shared" ref="S29" ca="1" si="3">IF(B29="","",IF(ISERROR(MATCH($E29,CL,0)),"Unknown",INDIRECT("'C'!$A$"&amp;MATCH($E29,CL,0)+1)))</f>
        <v/>
      </c>
      <c r="T29" s="248" t="str">
        <f ca="1">IF(B29="","",IF(ISERROR(MATCH($J29,SorP!$B$1:$B$6230,0)),"",INDIRECT("'SorP'!$A$"&amp;MATCH($J29,SorP!$B$1:$B$6230,0))))</f>
        <v/>
      </c>
      <c r="AB29" s="281" t="str">
        <f>B29&amp;C29</f>
        <v/>
      </c>
    </row>
    <row r="30" spans="1:28" ht="13.5" thickTop="1">
      <c r="U30" s="284"/>
      <c r="V30" s="284"/>
      <c r="W30" s="284"/>
      <c r="X30" s="284"/>
      <c r="Y30" s="284"/>
      <c r="Z30" s="284"/>
    </row>
    <row r="31" spans="1:28">
      <c r="U31" s="284"/>
      <c r="V31" s="284"/>
      <c r="W31" s="284"/>
      <c r="X31" s="284"/>
      <c r="Y31" s="284"/>
      <c r="Z31" s="284"/>
    </row>
    <row r="32" spans="1:28">
      <c r="U32" s="284"/>
      <c r="V32" s="284"/>
      <c r="W32" s="284"/>
      <c r="X32" s="284"/>
      <c r="Y32" s="284"/>
      <c r="Z32" s="284"/>
    </row>
  </sheetData>
  <sheetProtection password="E985" sheet="1" objects="1" scenarios="1" formatRows="0" deleteRows="0"/>
  <autoFilter ref="A4:AM4" xr:uid="{00000000-0009-0000-0000-000004000000}"/>
  <dataConsolidate/>
  <customSheetViews>
    <customSheetView guid="{51531B83-BDD7-4890-A744-04812A317369}" scale="55" showGridLines="0" zeroValu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&amp;P ページ</oddHeader>
      </headerFooter>
      <autoFilter ref="A4:AM4" xr:uid="{00000000-0000-0000-0000-000000000000}"/>
    </customSheetView>
  </customSheetViews>
  <mergeCells count="3">
    <mergeCell ref="J2:O2"/>
    <mergeCell ref="B3:E3"/>
    <mergeCell ref="G3:I3"/>
  </mergeCells>
  <phoneticPr fontId="28"/>
  <conditionalFormatting sqref="R5:R29">
    <cfRule type="expression" dxfId="45" priority="65" stopIfTrue="1">
      <formula>IF(AND(R5="",$C5=$X$4),TRUE)</formula>
    </cfRule>
    <cfRule type="expression" dxfId="44" priority="66" stopIfTrue="1">
      <formula>IF(FIND("!",R5),TRUE)</formula>
    </cfRule>
  </conditionalFormatting>
  <conditionalFormatting sqref="B11:B28">
    <cfRule type="expression" dxfId="43" priority="14" stopIfTrue="1">
      <formula>IF(B11="",TRUE)</formula>
    </cfRule>
    <cfRule type="expression" dxfId="42" priority="17" stopIfTrue="1">
      <formula>IF(AND(COUNTIF(MetalSmelter,B11&amp;C11)=0,LEN(C11)&gt;0), TRUE, FALSE)</formula>
    </cfRule>
  </conditionalFormatting>
  <conditionalFormatting sqref="D5 D7:D28">
    <cfRule type="expression" dxfId="41" priority="11" stopIfTrue="1">
      <formula>IF(AND(LEN($C5) &gt;0, ($C5 &lt;&gt; "Smelter Not Listed")),1,0)</formula>
    </cfRule>
    <cfRule type="expression" dxfId="40" priority="18" stopIfTrue="1">
      <formula>IF(AND(D5="",$C5=$X$4),TRUE)</formula>
    </cfRule>
    <cfRule type="expression" dxfId="39" priority="19" stopIfTrue="1">
      <formula>IF(FIND("!",D5),TRUE)</formula>
    </cfRule>
  </conditionalFormatting>
  <conditionalFormatting sqref="G5 G7:G28">
    <cfRule type="expression" dxfId="38" priority="20" stopIfTrue="1">
      <formula>IF(FIND("Enter smelter details",G5),TRUE)</formula>
    </cfRule>
  </conditionalFormatting>
  <conditionalFormatting sqref="E5 E7:E28">
    <cfRule type="expression" dxfId="37" priority="15" stopIfTrue="1">
      <formula>IF(AND(E5="",$C5=$X$4),TRUE)</formula>
    </cfRule>
    <cfRule type="expression" dxfId="36" priority="16" stopIfTrue="1">
      <formula>IF(FIND("!",E5),TRUE)</formula>
    </cfRule>
  </conditionalFormatting>
  <conditionalFormatting sqref="F5 F7:F28">
    <cfRule type="expression" dxfId="35" priority="13" stopIfTrue="1">
      <formula>IF(AND(LEN($A5)&gt;0,$A5&lt;&gt;$F5),TRUE,FALSE)</formula>
    </cfRule>
  </conditionalFormatting>
  <conditionalFormatting sqref="C11:C28">
    <cfRule type="expression" dxfId="34" priority="12" stopIfTrue="1">
      <formula>IF(AND(B11&lt;&gt;"",C11=""),TRUE)</formula>
    </cfRule>
  </conditionalFormatting>
  <conditionalFormatting sqref="D6">
    <cfRule type="expression" dxfId="33" priority="4" stopIfTrue="1">
      <formula>IF(AND(LEN($C6) &gt;0, ($C6 &lt;&gt; "Smelter Not Listed")),1,0)</formula>
    </cfRule>
    <cfRule type="expression" dxfId="32" priority="8" stopIfTrue="1">
      <formula>IF(AND(D6="",$C6=$X$4),TRUE)</formula>
    </cfRule>
    <cfRule type="expression" dxfId="31" priority="9" stopIfTrue="1">
      <formula>IF(FIND("!",D6),TRUE)</formula>
    </cfRule>
  </conditionalFormatting>
  <conditionalFormatting sqref="G6">
    <cfRule type="expression" dxfId="30" priority="10" stopIfTrue="1">
      <formula>IF(FIND("Enter smelter details",G6),TRUE)</formula>
    </cfRule>
  </conditionalFormatting>
  <conditionalFormatting sqref="E6">
    <cfRule type="expression" dxfId="29" priority="6" stopIfTrue="1">
      <formula>IF(AND(E6="",$C6=$X$4),TRUE)</formula>
    </cfRule>
    <cfRule type="expression" dxfId="28" priority="7" stopIfTrue="1">
      <formula>IF(FIND("!",E6),TRUE)</formula>
    </cfRule>
  </conditionalFormatting>
  <conditionalFormatting sqref="F6">
    <cfRule type="expression" dxfId="27" priority="5" stopIfTrue="1">
      <formula>IF(AND(LEN($A6)&gt;0,$A6&lt;&gt;$F6),TRUE,FALSE)</formula>
    </cfRule>
  </conditionalFormatting>
  <conditionalFormatting sqref="B5:B10">
    <cfRule type="expression" dxfId="26" priority="2" stopIfTrue="1">
      <formula>IF(B5="",TRUE)</formula>
    </cfRule>
    <cfRule type="expression" dxfId="25" priority="3" stopIfTrue="1">
      <formula>IF(AND(COUNTIF(MetalSmelter,B5&amp;C5)=0,LEN(C5)&gt;0), TRUE, FALSE)</formula>
    </cfRule>
  </conditionalFormatting>
  <conditionalFormatting sqref="C5:C10">
    <cfRule type="expression" dxfId="24" priority="1" stopIfTrue="1">
      <formula>IF(AND(B5&lt;&gt;"",C5=""),TRUE)</formula>
    </cfRule>
  </conditionalFormatting>
  <dataValidations count="5">
    <dataValidation type="list" allowBlank="1" showInputMessage="1" showErrorMessage="1" sqref="B5:B28" xr:uid="{00000000-0002-0000-0400-000000000000}">
      <formula1>Metal</formula1>
    </dataValidation>
    <dataValidation allowBlank="1" showErrorMessage="1" sqref="F5:G28" xr:uid="{00000000-0002-0000-0400-000001000000}"/>
    <dataValidation type="list" showInputMessage="1" showErrorMessage="1" sqref="C5:C28" xr:uid="{00000000-0002-0000-0400-000002000000}">
      <formula1>SN</formula1>
    </dataValidation>
    <dataValidation type="list" allowBlank="1" showInputMessage="1" showErrorMessage="1" sqref="E5:E28" xr:uid="{00000000-0002-0000-0400-000003000000}">
      <formula1>CL</formula1>
    </dataValidation>
    <dataValidation type="list" allowBlank="1" showInputMessage="1" showErrorMessage="1" sqref="P5:P28"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8" fitToWidth="2" fitToHeight="100" orientation="landscape" r:id="rId3"/>
  <headerFooter>
    <oddHeader>&amp;P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M70"/>
  <sheetViews>
    <sheetView showGridLines="0" showZeros="0" tabSelected="1" zoomScale="70" zoomScaleNormal="70" zoomScalePageLayoutView="70" workbookViewId="0">
      <pane xSplit="1" ySplit="3" topLeftCell="B4" activePane="bottomRight" state="frozen"/>
      <selection activeCell="D16" sqref="D16:J16"/>
      <selection pane="topRight" activeCell="D16" sqref="D16:J16"/>
      <selection pane="bottomLeft" activeCell="D16" sqref="D16:J16"/>
      <selection pane="bottomRight" activeCell="D16" sqref="D16:J16"/>
    </sheetView>
  </sheetViews>
  <sheetFormatPr defaultColWidth="8.875" defaultRowHeight="12.75"/>
  <cols>
    <col min="1" max="1" width="45.125" style="22" customWidth="1"/>
    <col min="2" max="2" width="42.875" style="25" customWidth="1"/>
    <col min="3" max="3" width="51.5" style="22" customWidth="1"/>
    <col min="4" max="4" width="29.125" style="25" customWidth="1"/>
    <col min="5" max="5" width="9" style="24" customWidth="1"/>
    <col min="6" max="6" width="13.5" style="22" hidden="1" customWidth="1"/>
    <col min="7" max="7" width="13.375" style="22" hidden="1" customWidth="1"/>
    <col min="8" max="8" width="9" style="22" hidden="1" customWidth="1"/>
    <col min="9" max="9" width="9" style="188" hidden="1" customWidth="1"/>
    <col min="10" max="10" width="48.875" style="22" hidden="1" customWidth="1"/>
    <col min="11" max="11" width="9" style="22" hidden="1" customWidth="1"/>
    <col min="12" max="13" width="8.875" style="22" hidden="1" customWidth="1"/>
    <col min="14" max="18" width="8.875" style="22" customWidth="1"/>
    <col min="19" max="16384" width="8.875" style="22"/>
  </cols>
  <sheetData>
    <row r="1" spans="1:10" ht="30">
      <c r="A1" s="440" t="str">
        <f ca="1">OFFSET(L!$C$1,MATCH("Checker"&amp;ADDRESS(ROW(),COLUMN(),4),L!$A:$A,0)-1,SL,,)</f>
        <v>To ensure all required fields have been populated before submitting to your customers review form for any line items highlighted in red</v>
      </c>
      <c r="B1" s="440"/>
      <c r="C1" s="440"/>
      <c r="D1" s="151" t="str">
        <f ca="1">OFFSET(L!$C$1,MATCH("Checker"&amp;ADDRESS(ROW(),COLUMN(),4),L!$A:$A,0)-1,SL,,)</f>
        <v>Required fields remaining to be completed</v>
      </c>
      <c r="E1" s="88" t="s">
        <v>929</v>
      </c>
    </row>
    <row r="2" spans="1:10" ht="15">
      <c r="A2" s="81" t="s">
        <v>1026</v>
      </c>
      <c r="B2" s="82" t="str">
        <f>IF(F62=1,"Click here to return to Smelter List","")</f>
        <v/>
      </c>
      <c r="C2" s="155" t="str">
        <f>IF(F61=1,"Click here to return to Product List","")</f>
        <v/>
      </c>
      <c r="D2" s="193" t="str">
        <f>IF(H67=0,"0",H67)</f>
        <v>0</v>
      </c>
    </row>
    <row r="3" spans="1:10" ht="15">
      <c r="A3" s="83" t="str">
        <f ca="1">OFFSET(L!$C$1,MATCH("Checker"&amp;ADDRESS(ROW(),COLUMN(),4),L!$A:$A,0)-1,SL,,)</f>
        <v>Required Fields</v>
      </c>
      <c r="B3" s="83" t="str">
        <f ca="1">OFFSET(L!$C$1,MATCH("Checker"&amp;ADDRESS(ROW(),COLUMN(),4),L!$A:$A,0)-1,SL,,)</f>
        <v>Answer provided</v>
      </c>
      <c r="C3" s="83" t="str">
        <f ca="1">OFFSET(L!$C$1,MATCH("Checker"&amp;ADDRESS(ROW(),COLUMN(),4),L!$A:$A,0)-1,SL,,)</f>
        <v>Notes</v>
      </c>
      <c r="D3" s="83" t="str">
        <f ca="1">OFFSET(L!$C$1,MATCH("Checker"&amp;ADDRESS(ROW(),COLUMN(),4),L!$A:$A,0)-1,SL,,)</f>
        <v>Hyperlink to source</v>
      </c>
      <c r="F3" s="84" t="s">
        <v>603</v>
      </c>
      <c r="G3" s="22" t="s">
        <v>602</v>
      </c>
      <c r="H3" s="22" t="s">
        <v>604</v>
      </c>
      <c r="I3" s="188" t="s">
        <v>1462</v>
      </c>
      <c r="J3" s="22" t="s">
        <v>1463</v>
      </c>
    </row>
    <row r="4" spans="1:10" ht="39">
      <c r="A4" s="107" t="str">
        <f ca="1">Declaration!B8</f>
        <v>Company Name (*):</v>
      </c>
      <c r="B4" s="106" t="str">
        <f>Declaration!D8</f>
        <v>Raycom Electronics, Inc.</v>
      </c>
      <c r="C4" s="106" t="str">
        <f t="shared" ref="C4:C9" ca="1" si="0">IF(H4=1,J4,I4)</f>
        <v>Complete</v>
      </c>
      <c r="D4" s="112" t="str">
        <f>IF(H4=1,"Click here to enter Company Name","")</f>
        <v/>
      </c>
      <c r="E4" s="88" t="s">
        <v>1452</v>
      </c>
      <c r="F4" s="110">
        <v>1</v>
      </c>
      <c r="G4" s="85">
        <f t="shared" ref="G4:G9" si="1">IF(B4=0,1,0)</f>
        <v>0</v>
      </c>
      <c r="H4" s="86">
        <f>F4*G4</f>
        <v>0</v>
      </c>
      <c r="I4" s="189" t="str">
        <f ca="1">OFFSET(L!$C$1,MATCH("Checker"&amp;"Comp",L!$A:$A,0)-1,SL,,)</f>
        <v>Complete</v>
      </c>
      <c r="J4" s="190" t="str">
        <f ca="1">OFFSET(L!$C$1,MATCH("Checker"&amp;ADDRESS(ROW(),COLUMN(),4),L!$A:$A,0)-1,SL,,)</f>
        <v>Provide your company name on the Declaration tab cell D8</v>
      </c>
    </row>
    <row r="5" spans="1:10" ht="39">
      <c r="A5" s="107" t="str">
        <f ca="1">Declaration!B9</f>
        <v>Declaration Scope or Class (*):</v>
      </c>
      <c r="B5" s="106" t="str">
        <f>Declaration!D9</f>
        <v>A. Company</v>
      </c>
      <c r="C5" s="106" t="str">
        <f t="shared" ca="1" si="0"/>
        <v>Complete</v>
      </c>
      <c r="D5" s="112" t="str">
        <f>IF(H5=1,"Click here to enter Declaration Scope","")</f>
        <v/>
      </c>
      <c r="E5" s="88" t="s">
        <v>1452</v>
      </c>
      <c r="F5" s="110">
        <v>1</v>
      </c>
      <c r="G5" s="85">
        <f t="shared" si="1"/>
        <v>0</v>
      </c>
      <c r="H5" s="86">
        <f t="shared" ref="H5:H23" si="2">F5*G5</f>
        <v>0</v>
      </c>
      <c r="I5" s="189" t="str">
        <f ca="1">OFFSET(L!$C$1,MATCH("Checker"&amp;"Comp",L!$A:$A,0)-1,SL,,)</f>
        <v>Complete</v>
      </c>
      <c r="J5" s="190" t="str">
        <f ca="1">OFFSET(L!$C$1,MATCH("Checker"&amp;ADDRESS(ROW(),COLUMN(),4),L!$A:$A,0)-1,SL,,)</f>
        <v>Select the scope of declaration on the Declaration tab cell D9</v>
      </c>
    </row>
    <row r="6" spans="1:10" ht="39">
      <c r="A6" s="107" t="str">
        <f ca="1">Declaration!B10</f>
        <v>Description of Scope:</v>
      </c>
      <c r="B6" s="106">
        <f>Declaration!D10</f>
        <v>0</v>
      </c>
      <c r="C6" s="106" t="str">
        <f t="shared" ca="1" si="0"/>
        <v>Complete</v>
      </c>
      <c r="D6" s="112" t="str">
        <f>IF(H6=1,"Click here to provide a Description of Scope","")</f>
        <v/>
      </c>
      <c r="E6" s="88" t="s">
        <v>1452</v>
      </c>
      <c r="F6" s="111">
        <f>IF(OR(B5=Declaration!P9,B5=Declaration!Q9,B5=0),0,1)</f>
        <v>0</v>
      </c>
      <c r="G6" s="85">
        <f t="shared" si="1"/>
        <v>1</v>
      </c>
      <c r="H6" s="86">
        <f t="shared" si="2"/>
        <v>0</v>
      </c>
      <c r="I6" s="189" t="str">
        <f ca="1">OFFSET(L!$C$1,MATCH("Checker"&amp;"Comp",L!$A:$A,0)-1,SL,,)</f>
        <v>Complete</v>
      </c>
      <c r="J6" s="22" t="str">
        <f ca="1">OFFSET(L!$C$1,MATCH("Checker"&amp;ADDRESS(ROW(),COLUMN(),4),L!$A:$A,0)-1,SL,,)</f>
        <v>Provide description of scope on Declaration tab cell D10</v>
      </c>
    </row>
    <row r="7" spans="1:10" ht="39">
      <c r="A7" s="107" t="str">
        <f ca="1">Declaration!B15</f>
        <v>Contact Name (*):</v>
      </c>
      <c r="B7" s="106" t="str">
        <f>Declaration!D15</f>
        <v>Marisa Bloss</v>
      </c>
      <c r="C7" s="106" t="str">
        <f t="shared" ca="1" si="0"/>
        <v>Complete</v>
      </c>
      <c r="D7" s="112" t="str">
        <f>IF(H7=1,"Click here to enter Contact Name","")</f>
        <v/>
      </c>
      <c r="E7" s="88" t="s">
        <v>1452</v>
      </c>
      <c r="F7" s="154">
        <v>1</v>
      </c>
      <c r="G7" s="85">
        <f t="shared" si="1"/>
        <v>0</v>
      </c>
      <c r="H7" s="86">
        <f t="shared" si="2"/>
        <v>0</v>
      </c>
      <c r="I7" s="189" t="str">
        <f ca="1">OFFSET(L!$C$1,MATCH("Checker"&amp;"Comp",L!$A:$A,0)-1,SL,,)</f>
        <v>Complete</v>
      </c>
      <c r="J7" s="22" t="str">
        <f ca="1">OFFSET(L!$C$1,MATCH("Checker"&amp;ADDRESS(ROW(),COLUMN(),4),L!$A:$A,0)-1,SL,,)</f>
        <v>Provide contact name in Declaration tab cell D15</v>
      </c>
    </row>
    <row r="8" spans="1:10" ht="39">
      <c r="A8" s="107" t="str">
        <f ca="1">Declaration!B16</f>
        <v>Email – Contact (*):</v>
      </c>
      <c r="B8" s="106" t="str">
        <f>Declaration!D16</f>
        <v>mbloss@raycomelec.com</v>
      </c>
      <c r="C8" s="106" t="str">
        <f t="shared" ca="1" si="0"/>
        <v>Complete</v>
      </c>
      <c r="D8" s="112" t="str">
        <f>IF(H8=1,"Click here to enter Email-Contact","")</f>
        <v/>
      </c>
      <c r="E8" s="88" t="s">
        <v>1452</v>
      </c>
      <c r="F8" s="154">
        <v>1</v>
      </c>
      <c r="G8" s="85">
        <f>IF(ISNUMBER(SEARCH("@",B8)),0,1)</f>
        <v>0</v>
      </c>
      <c r="H8" s="86">
        <f t="shared" si="2"/>
        <v>0</v>
      </c>
      <c r="I8" s="189" t="str">
        <f ca="1">OFFSET(L!$C$1,MATCH("Checker"&amp;"Comp",L!$A:$A,0)-1,SL,,)</f>
        <v>Complete</v>
      </c>
      <c r="J8" s="22" t="str">
        <f ca="1">OFFSET(L!$C$1,MATCH("Checker"&amp;ADDRESS(ROW(),COLUMN(),4),L!$A:$A,0)-1,SL,,)</f>
        <v>Provide a valid email for contact in Declaration tab cell D16</v>
      </c>
    </row>
    <row r="9" spans="1:10" ht="39">
      <c r="A9" s="107" t="str">
        <f ca="1">Declaration!B17</f>
        <v>Phone – Contact (*):</v>
      </c>
      <c r="B9" s="106" t="str">
        <f>Declaration!D17</f>
        <v>717-292-3641 ext. 235</v>
      </c>
      <c r="C9" s="106" t="str">
        <f t="shared" ca="1" si="0"/>
        <v>Complete</v>
      </c>
      <c r="D9" s="112" t="str">
        <f>IF(H9=1,"Click here to enter Phone-Contact","")</f>
        <v/>
      </c>
      <c r="E9" s="88" t="s">
        <v>1452</v>
      </c>
      <c r="F9" s="154">
        <v>1</v>
      </c>
      <c r="G9" s="85">
        <f t="shared" si="1"/>
        <v>0</v>
      </c>
      <c r="H9" s="86">
        <f t="shared" si="2"/>
        <v>0</v>
      </c>
      <c r="I9" s="189" t="str">
        <f ca="1">OFFSET(L!$C$1,MATCH("Checker"&amp;"Comp",L!$A:$A,0)-1,SL,,)</f>
        <v>Complete</v>
      </c>
      <c r="J9" s="22" t="str">
        <f ca="1">OFFSET(L!$C$1,MATCH("Checker"&amp;ADDRESS(ROW(),COLUMN(),4),L!$A:$A,0)-1,SL,,)</f>
        <v>Provide a phone number for contact in Declaration tab cell D17</v>
      </c>
    </row>
    <row r="10" spans="1:10" ht="39">
      <c r="A10" s="107" t="str">
        <f ca="1">Declaration!B18</f>
        <v>Authorizer (*):</v>
      </c>
      <c r="B10" s="106" t="str">
        <f>Declaration!D18</f>
        <v>Yolanda Miller</v>
      </c>
      <c r="C10" s="106" t="str">
        <f t="shared" ref="C10:C61" ca="1" si="3">IF(H10=1,J10,I10)</f>
        <v>Complete</v>
      </c>
      <c r="D10" s="112" t="str">
        <f>IF(H10=1,"Click here to enter an Authorized Company Representative's name","")</f>
        <v/>
      </c>
      <c r="E10" s="88" t="s">
        <v>1452</v>
      </c>
      <c r="F10" s="110">
        <v>1</v>
      </c>
      <c r="G10" s="85">
        <f t="shared" ref="G10:G23" si="4">IF(B10=0,1,0)</f>
        <v>0</v>
      </c>
      <c r="H10" s="86">
        <f t="shared" si="2"/>
        <v>0</v>
      </c>
      <c r="I10" s="189" t="str">
        <f ca="1">OFFSET(L!$C$1,MATCH("Checker"&amp;"Comp",L!$A:$A,0)-1,SL,,)</f>
        <v>Complete</v>
      </c>
      <c r="J10" s="22" t="str">
        <f ca="1">OFFSET(L!$C$1,MATCH("Checker"&amp;ADDRESS(ROW(),COLUMN(),4),L!$A:$A,0)-1,SL,,)</f>
        <v>Provide authorized company representative contact name in Declaration tab cell D18</v>
      </c>
    </row>
    <row r="11" spans="1:10" ht="39">
      <c r="A11" s="107" t="str">
        <f ca="1">Declaration!B20</f>
        <v>Email - Authorizer (*):</v>
      </c>
      <c r="B11" s="106" t="str">
        <f>Declaration!D20</f>
        <v>ymiller@raycomelec.com</v>
      </c>
      <c r="C11" s="106" t="str">
        <f t="shared" ca="1" si="3"/>
        <v>Complete</v>
      </c>
      <c r="D11" s="112" t="str">
        <f>IF(H11=1,"Click here to enter Representative's email","")</f>
        <v/>
      </c>
      <c r="E11" s="88" t="s">
        <v>1452</v>
      </c>
      <c r="F11" s="110">
        <v>1</v>
      </c>
      <c r="G11" s="85">
        <f>IF(ISNUMBER(SEARCH("@",B11)),0,1)</f>
        <v>0</v>
      </c>
      <c r="H11" s="86">
        <f t="shared" si="2"/>
        <v>0</v>
      </c>
      <c r="I11" s="189" t="str">
        <f ca="1">OFFSET(L!$C$1,MATCH("Checker"&amp;"Comp",L!$A:$A,0)-1,SL,,)</f>
        <v>Complete</v>
      </c>
      <c r="J11" s="22" t="str">
        <f ca="1">OFFSET(L!$C$1,MATCH("Checker"&amp;ADDRESS(ROW(),COLUMN(),4),L!$A:$A,0)-1,SL,,)</f>
        <v>Provide an email for authorized company representative on Declaration tab cell D20</v>
      </c>
    </row>
    <row r="12" spans="1:10" ht="39">
      <c r="A12" s="107" t="str">
        <f ca="1">Declaration!B21</f>
        <v>Phone - Authorizer (*):</v>
      </c>
      <c r="B12" s="106" t="str">
        <f>Declaration!D21</f>
        <v>717-262-3641 X236</v>
      </c>
      <c r="C12" s="106" t="str">
        <f ca="1">IF(H12=1,J12,I12)</f>
        <v>Complete</v>
      </c>
      <c r="D12" s="112" t="str">
        <f>IF(H12=1,"Click here to enter Representative's phone","")</f>
        <v/>
      </c>
      <c r="E12" s="88" t="s">
        <v>1452</v>
      </c>
      <c r="F12" s="110">
        <v>1</v>
      </c>
      <c r="G12" s="85">
        <f>IF(B12=0,1,0)</f>
        <v>0</v>
      </c>
      <c r="H12" s="86">
        <f>F12*G12</f>
        <v>0</v>
      </c>
      <c r="I12" s="189" t="str">
        <f ca="1">OFFSET(L!$C$1,MATCH("Checker"&amp;"Comp",L!$A:$A,0)-1,SL,,)</f>
        <v>Complete</v>
      </c>
      <c r="J12" s="22" t="str">
        <f ca="1">OFFSET(L!$C$1,MATCH("Checker"&amp;ADDRESS(ROW(),COLUMN(),4),L!$A:$A,0)-1,SL,,)</f>
        <v>Provide a phone number for authorized company representative on Declaration tab cell D21</v>
      </c>
    </row>
    <row r="13" spans="1:10" ht="39">
      <c r="A13" s="107" t="str">
        <f ca="1">Declaration!B22</f>
        <v>Effective Date (*):</v>
      </c>
      <c r="B13" s="108">
        <f>Declaration!D22</f>
        <v>43237</v>
      </c>
      <c r="C13" s="106" t="str">
        <f t="shared" ca="1" si="3"/>
        <v>Complete</v>
      </c>
      <c r="D13" s="112" t="str">
        <f>IF(H13=1,"Click here to enter Date of Completion","")</f>
        <v/>
      </c>
      <c r="E13" s="88" t="s">
        <v>1452</v>
      </c>
      <c r="F13" s="110">
        <v>1</v>
      </c>
      <c r="G13" s="85">
        <f t="shared" si="4"/>
        <v>0</v>
      </c>
      <c r="H13" s="86">
        <f t="shared" si="2"/>
        <v>0</v>
      </c>
      <c r="I13" s="189" t="str">
        <f ca="1">OFFSET(L!$C$1,MATCH("Checker"&amp;"Comp",L!$A:$A,0)-1,SL,,)</f>
        <v>Complete</v>
      </c>
      <c r="J13" s="22" t="str">
        <f ca="1">OFFSET(L!$C$1,MATCH("Checker"&amp;ADDRESS(ROW(),COLUMN(),4),L!$A:$A,0)-1,SL,,)</f>
        <v>Provide date the form was completed on Declaration tab cell D22</v>
      </c>
    </row>
    <row r="14" spans="1:10" ht="63.75">
      <c r="A14" s="106" t="str">
        <f ca="1">Declaration!B25</f>
        <v>1) Is any 3TG intentionally added or used in the product(s) or in the production process? (*)</v>
      </c>
      <c r="B14" s="109"/>
      <c r="C14" s="109"/>
      <c r="D14" s="113"/>
      <c r="E14" s="88" t="s">
        <v>933</v>
      </c>
      <c r="F14" s="110"/>
      <c r="G14" s="24"/>
      <c r="H14" s="87">
        <f t="shared" si="2"/>
        <v>0</v>
      </c>
    </row>
    <row r="15" spans="1:10" ht="26.25">
      <c r="A15" s="107" t="str">
        <f ca="1">Declaration!B26</f>
        <v xml:space="preserve">Tantalum  </v>
      </c>
      <c r="B15" s="106" t="str">
        <f>Declaration!D26</f>
        <v>No</v>
      </c>
      <c r="C15" s="106" t="str">
        <f t="shared" ca="1" si="3"/>
        <v>Complete</v>
      </c>
      <c r="D15" s="112" t="str">
        <f>IF(H15=1,"Click here to answer question 1 for Tantalum","")</f>
        <v/>
      </c>
      <c r="E15" s="88" t="s">
        <v>929</v>
      </c>
      <c r="F15" s="110">
        <v>1</v>
      </c>
      <c r="G15" s="85">
        <f t="shared" si="4"/>
        <v>0</v>
      </c>
      <c r="H15" s="86">
        <f t="shared" si="2"/>
        <v>0</v>
      </c>
      <c r="I15" s="189" t="str">
        <f ca="1">OFFSET(L!$C$1,MATCH("Checker"&amp;"Comp",L!$A:$A,0)-1,SL,,)</f>
        <v>Complete</v>
      </c>
      <c r="J15" s="190" t="str">
        <f ca="1">OFFSET(L!$C$1,MATCH("Checker"&amp;ADDRESS(ROW(),COLUMN(),4),L!$A:$A,0)-1,SL,,)</f>
        <v>Declare if Tantalum is intentionally added to your products on Declaration tab cell D26</v>
      </c>
    </row>
    <row r="16" spans="1:10" ht="39">
      <c r="A16" s="107" t="str">
        <f ca="1">Declaration!B27</f>
        <v>Tin  (*)</v>
      </c>
      <c r="B16" s="106" t="str">
        <f>Declaration!D27</f>
        <v>Yes</v>
      </c>
      <c r="C16" s="106" t="str">
        <f t="shared" ca="1" si="3"/>
        <v>Complete</v>
      </c>
      <c r="D16" s="112" t="str">
        <f>IF(H16=1,"Click here to answer question 1 for Tin","")</f>
        <v/>
      </c>
      <c r="E16" s="88" t="s">
        <v>930</v>
      </c>
      <c r="F16" s="110">
        <v>1</v>
      </c>
      <c r="G16" s="85">
        <f t="shared" si="4"/>
        <v>0</v>
      </c>
      <c r="H16" s="86">
        <f t="shared" si="2"/>
        <v>0</v>
      </c>
      <c r="I16" s="189" t="str">
        <f ca="1">OFFSET(L!$C$1,MATCH("Checker"&amp;"Comp",L!$A:$A,0)-1,SL,,)</f>
        <v>Complete</v>
      </c>
      <c r="J16" s="190" t="str">
        <f ca="1">OFFSET(L!$C$1,MATCH("Checker"&amp;ADDRESS(ROW(),COLUMN(),4),L!$A:$A,0)-1,SL,,)</f>
        <v>Declare if Tin is intentionally added to your products on Declaration tab cell D27</v>
      </c>
    </row>
    <row r="17" spans="1:10" ht="39">
      <c r="A17" s="107" t="str">
        <f ca="1">Declaration!B28</f>
        <v xml:space="preserve">Gold  </v>
      </c>
      <c r="B17" s="106" t="str">
        <f>Declaration!D28</f>
        <v>No</v>
      </c>
      <c r="C17" s="106" t="str">
        <f t="shared" ca="1" si="3"/>
        <v>Complete</v>
      </c>
      <c r="D17" s="112" t="str">
        <f>IF(H17=1,"Click here to answer question 1 for Gold","")</f>
        <v/>
      </c>
      <c r="E17" s="88" t="s">
        <v>930</v>
      </c>
      <c r="F17" s="110">
        <v>1</v>
      </c>
      <c r="G17" s="85">
        <f t="shared" si="4"/>
        <v>0</v>
      </c>
      <c r="H17" s="86">
        <f t="shared" si="2"/>
        <v>0</v>
      </c>
      <c r="I17" s="189" t="str">
        <f ca="1">OFFSET(L!$C$1,MATCH("Checker"&amp;"Comp",L!$A:$A,0)-1,SL,,)</f>
        <v>Complete</v>
      </c>
      <c r="J17" s="190" t="str">
        <f ca="1">OFFSET(L!$C$1,MATCH("Checker"&amp;ADDRESS(ROW(),COLUMN(),4),L!$A:$A,0)-1,SL,,)</f>
        <v>Declare if Gold is intentionally added to your products on Declaration tab cell D28</v>
      </c>
    </row>
    <row r="18" spans="1:10" ht="39">
      <c r="A18" s="107" t="str">
        <f ca="1">Declaration!B29</f>
        <v xml:space="preserve">Tungsten  </v>
      </c>
      <c r="B18" s="106" t="str">
        <f>Declaration!D29</f>
        <v>No</v>
      </c>
      <c r="C18" s="106" t="str">
        <f t="shared" ca="1" si="3"/>
        <v>Complete</v>
      </c>
      <c r="D18" s="112" t="str">
        <f>IF(H18=1,"Click here to answer question 1 for Tungsten","")</f>
        <v/>
      </c>
      <c r="E18" s="88" t="s">
        <v>930</v>
      </c>
      <c r="F18" s="110">
        <v>1</v>
      </c>
      <c r="G18" s="85">
        <f t="shared" si="4"/>
        <v>0</v>
      </c>
      <c r="H18" s="86">
        <f t="shared" si="2"/>
        <v>0</v>
      </c>
      <c r="I18" s="189" t="str">
        <f ca="1">OFFSET(L!$C$1,MATCH("Checker"&amp;"Comp",L!$A:$A,0)-1,SL,,)</f>
        <v>Complete</v>
      </c>
      <c r="J18" s="190" t="str">
        <f ca="1">OFFSET(L!$C$1,MATCH("Checker"&amp;ADDRESS(ROW(),COLUMN(),4),L!$A:$A,0)-1,SL,,)</f>
        <v>Declare if Tungsten is intentionally added to your products on Declaration tab cell D29</v>
      </c>
    </row>
    <row r="19" spans="1:10" ht="51">
      <c r="A19" s="106" t="str">
        <f ca="1">Declaration!B31</f>
        <v>2) Does any 3TG remain in the product(s)? (*)</v>
      </c>
      <c r="B19" s="109"/>
      <c r="C19" s="109"/>
      <c r="D19" s="113"/>
      <c r="E19" s="88" t="s">
        <v>931</v>
      </c>
      <c r="F19" s="110"/>
      <c r="G19" s="24"/>
      <c r="H19" s="24"/>
      <c r="J19" s="190"/>
    </row>
    <row r="20" spans="1:10" ht="39">
      <c r="A20" s="107" t="str">
        <f ca="1">Declaration!B32</f>
        <v xml:space="preserve">Tantalum  </v>
      </c>
      <c r="B20" s="106">
        <f>IF($B$15="Yes",Declaration!D32,0)</f>
        <v>0</v>
      </c>
      <c r="C20" s="106" t="str">
        <f t="shared" ca="1" si="3"/>
        <v>Complete</v>
      </c>
      <c r="D20" s="114" t="str">
        <f>IF(H20=1,"Click here to answer question 2 for Tantalum","")</f>
        <v/>
      </c>
      <c r="E20" s="88" t="s">
        <v>930</v>
      </c>
      <c r="F20" s="111">
        <f>IF(B$15="No",0,1)</f>
        <v>0</v>
      </c>
      <c r="G20" s="85">
        <f t="shared" si="4"/>
        <v>1</v>
      </c>
      <c r="H20" s="86">
        <f t="shared" si="2"/>
        <v>0</v>
      </c>
      <c r="I20" s="189" t="str">
        <f ca="1">OFFSET(L!$C$1,MATCH("Checker"&amp;"Comp",L!$A:$A,0)-1,SL,,)</f>
        <v>Complete</v>
      </c>
      <c r="J20" s="190" t="str">
        <f ca="1">OFFSET(L!$C$1,MATCH("Checker"&amp;ADDRESS(ROW(),COLUMN(),4),L!$A:$A,0)-1,SL,,)</f>
        <v>Declare if Tantalum is necessary to the production of your products and contained within the finished products declared in Declaration tab cell D32</v>
      </c>
    </row>
    <row r="21" spans="1:10" ht="39">
      <c r="A21" s="107" t="str">
        <f ca="1">Declaration!B33</f>
        <v>Tin  (*)</v>
      </c>
      <c r="B21" s="106" t="str">
        <f>IF($B$16="Yes",Declaration!D33,0)</f>
        <v>Yes</v>
      </c>
      <c r="C21" s="106" t="str">
        <f t="shared" ca="1" si="3"/>
        <v>Complete</v>
      </c>
      <c r="D21" s="114" t="str">
        <f>IF(H21=1,"Click here to answer question 2 for Tin","")</f>
        <v/>
      </c>
      <c r="E21" s="88" t="s">
        <v>930</v>
      </c>
      <c r="F21" s="111">
        <f>IF(B$16="No",0,1)</f>
        <v>1</v>
      </c>
      <c r="G21" s="85">
        <f t="shared" si="4"/>
        <v>0</v>
      </c>
      <c r="H21" s="86">
        <f t="shared" si="2"/>
        <v>0</v>
      </c>
      <c r="I21" s="189" t="str">
        <f ca="1">OFFSET(L!$C$1,MATCH("Checker"&amp;"Comp",L!$A:$A,0)-1,SL,,)</f>
        <v>Complete</v>
      </c>
      <c r="J21" s="190" t="str">
        <f ca="1">OFFSET(L!$C$1,MATCH("Checker"&amp;ADDRESS(ROW(),COLUMN(),4),L!$A:$A,0)-1,SL,,)</f>
        <v>Declare if Tin is necessary to the production of your products and contained within the finished products declared in Declaration tab cell D33</v>
      </c>
    </row>
    <row r="22" spans="1:10" ht="39">
      <c r="A22" s="107" t="str">
        <f ca="1">Declaration!B34</f>
        <v xml:space="preserve">Gold  </v>
      </c>
      <c r="B22" s="106">
        <f>IF($B$17="Yes",Declaration!D34,0)</f>
        <v>0</v>
      </c>
      <c r="C22" s="106" t="str">
        <f t="shared" ca="1" si="3"/>
        <v>Complete</v>
      </c>
      <c r="D22" s="114" t="str">
        <f>IF(H22=1,"Click here to answer question 2 for Gold","")</f>
        <v/>
      </c>
      <c r="E22" s="88" t="s">
        <v>930</v>
      </c>
      <c r="F22" s="111">
        <f>IF(B$17="No",0,1)</f>
        <v>0</v>
      </c>
      <c r="G22" s="85">
        <f t="shared" si="4"/>
        <v>1</v>
      </c>
      <c r="H22" s="86">
        <f t="shared" si="2"/>
        <v>0</v>
      </c>
      <c r="I22" s="189" t="str">
        <f ca="1">OFFSET(L!$C$1,MATCH("Checker"&amp;"Comp",L!$A:$A,0)-1,SL,,)</f>
        <v>Complete</v>
      </c>
      <c r="J22" s="190" t="str">
        <f ca="1">OFFSET(L!$C$1,MATCH("Checker"&amp;ADDRESS(ROW(),COLUMN(),4),L!$A:$A,0)-1,SL,,)</f>
        <v>Declare if Gold is necessary to the production of your products and contained within the finished products declared in Declaration tab cell D34</v>
      </c>
    </row>
    <row r="23" spans="1:10" ht="39">
      <c r="A23" s="107" t="str">
        <f ca="1">Declaration!B35</f>
        <v xml:space="preserve">Tungsten  </v>
      </c>
      <c r="B23" s="106">
        <f>IF($B$18="Yes",Declaration!D35,0)</f>
        <v>0</v>
      </c>
      <c r="C23" s="106" t="str">
        <f t="shared" ca="1" si="3"/>
        <v>Complete</v>
      </c>
      <c r="D23" s="114" t="str">
        <f>IF(H23=1,"Click here to answer question 2 for Tungsten","")</f>
        <v/>
      </c>
      <c r="E23" s="88" t="s">
        <v>930</v>
      </c>
      <c r="F23" s="111">
        <f>IF(B$18="No",0,1)</f>
        <v>0</v>
      </c>
      <c r="G23" s="85">
        <f t="shared" si="4"/>
        <v>1</v>
      </c>
      <c r="H23" s="86">
        <f t="shared" si="2"/>
        <v>0</v>
      </c>
      <c r="I23" s="189" t="str">
        <f ca="1">OFFSET(L!$C$1,MATCH("Checker"&amp;"Comp",L!$A:$A,0)-1,SL,,)</f>
        <v>Complete</v>
      </c>
      <c r="J23" s="190" t="str">
        <f ca="1">OFFSET(L!$C$1,MATCH("Checker"&amp;ADDRESS(ROW(),COLUMN(),4),L!$A:$A,0)-1,SL,,)</f>
        <v>Declare if Tungsten is necessary to the production of your products and contained within the finished products declared in Declaration tab cell D35</v>
      </c>
    </row>
    <row r="24" spans="1:10" ht="57.75" customHeight="1">
      <c r="A24" s="106" t="str">
        <f ca="1">Declaration!B37</f>
        <v>3) Do any of the smelters in your supply chain source the 3TG from the covered countries? (SEC term, see definitions tab) (*)</v>
      </c>
      <c r="B24" s="109"/>
      <c r="C24" s="109"/>
      <c r="D24" s="113"/>
      <c r="E24" s="88" t="s">
        <v>930</v>
      </c>
      <c r="F24" s="110"/>
      <c r="G24" s="24"/>
      <c r="H24" s="24"/>
      <c r="J24" s="190"/>
    </row>
    <row r="25" spans="1:10" ht="39">
      <c r="A25" s="107" t="str">
        <f ca="1">Declaration!B38</f>
        <v xml:space="preserve">Tantalum  </v>
      </c>
      <c r="B25" s="106">
        <f>IF(AND($B$15="Yes",$B$20="Yes"),Declaration!D38,0)</f>
        <v>0</v>
      </c>
      <c r="C25" s="106" t="str">
        <f t="shared" ca="1" si="3"/>
        <v>Complete</v>
      </c>
      <c r="D25" s="114" t="str">
        <f>IF(H25=1,"Click here to answer question 3 for Tantalum","")</f>
        <v/>
      </c>
      <c r="E25" s="88" t="s">
        <v>930</v>
      </c>
      <c r="F25" s="111">
        <f>IF(OR(B15="No",B20="No"),0,1)</f>
        <v>0</v>
      </c>
      <c r="G25" s="85">
        <f t="shared" ref="G25:G60" si="5">IF(B25=0,1,0)</f>
        <v>1</v>
      </c>
      <c r="H25" s="86">
        <f t="shared" ref="H25:H65" si="6">F25*G25</f>
        <v>0</v>
      </c>
      <c r="I25" s="189" t="str">
        <f ca="1">OFFSET(L!$C$1,MATCH("Checker"&amp;"Comp",L!$A:$A,0)-1,SL,,)</f>
        <v>Complete</v>
      </c>
      <c r="J25" s="22" t="str">
        <f ca="1">OFFSET(L!$C$1,MATCH("Checker"&amp;ADDRESS(ROW(),COLUMN(),4),L!$A:$A,0)-1,SL,,)</f>
        <v>Declare if Tantalum used within the scope of products declared within this survey response originated from the DRC or an adjoining Country on the Declaration tab cell D38</v>
      </c>
    </row>
    <row r="26" spans="1:10" ht="39">
      <c r="A26" s="107" t="str">
        <f ca="1">Declaration!B39</f>
        <v>Tin  (*)</v>
      </c>
      <c r="B26" s="106" t="str">
        <f>IF(AND($B$16="Yes",$B$21="Yes"),Declaration!D39,0)</f>
        <v>Yes</v>
      </c>
      <c r="C26" s="106" t="str">
        <f t="shared" ca="1" si="3"/>
        <v>Complete</v>
      </c>
      <c r="D26" s="114" t="str">
        <f>IF(H26=1,"Click here to answer question 3 for Tin","")</f>
        <v/>
      </c>
      <c r="E26" s="88" t="s">
        <v>930</v>
      </c>
      <c r="F26" s="111">
        <f>IF(OR(B16="No",B21="No"),0,1)</f>
        <v>1</v>
      </c>
      <c r="G26" s="85">
        <f t="shared" si="5"/>
        <v>0</v>
      </c>
      <c r="H26" s="86">
        <f t="shared" si="6"/>
        <v>0</v>
      </c>
      <c r="I26" s="189" t="str">
        <f ca="1">OFFSET(L!$C$1,MATCH("Checker"&amp;"Comp",L!$A:$A,0)-1,SL,,)</f>
        <v>Complete</v>
      </c>
      <c r="J26" s="22" t="str">
        <f ca="1">OFFSET(L!$C$1,MATCH("Checker"&amp;ADDRESS(ROW(),COLUMN(),4),L!$A:$A,0)-1,SL,,)</f>
        <v>Declare if Tin used within the scope of products declared within this survey response originated from the DRC or an adjoining Country on the Declaration tab cell D39</v>
      </c>
    </row>
    <row r="27" spans="1:10" ht="39">
      <c r="A27" s="107" t="str">
        <f ca="1">Declaration!B40</f>
        <v xml:space="preserve">Gold  </v>
      </c>
      <c r="B27" s="106">
        <f>IF(AND($B$17="Yes",$B$22="Yes"),Declaration!D40,0)</f>
        <v>0</v>
      </c>
      <c r="C27" s="106" t="str">
        <f t="shared" ca="1" si="3"/>
        <v>Complete</v>
      </c>
      <c r="D27" s="114" t="str">
        <f>IF(H27=1,"Click here to answer question 3 for Gold","")</f>
        <v/>
      </c>
      <c r="E27" s="88" t="s">
        <v>930</v>
      </c>
      <c r="F27" s="111">
        <f>IF(OR(B17="No",B22="No"),0,1)</f>
        <v>0</v>
      </c>
      <c r="G27" s="85">
        <f t="shared" si="5"/>
        <v>1</v>
      </c>
      <c r="H27" s="86">
        <f t="shared" si="6"/>
        <v>0</v>
      </c>
      <c r="I27" s="189" t="str">
        <f ca="1">OFFSET(L!$C$1,MATCH("Checker"&amp;"Comp",L!$A:$A,0)-1,SL,,)</f>
        <v>Complete</v>
      </c>
      <c r="J27" s="22" t="str">
        <f ca="1">OFFSET(L!$C$1,MATCH("Checker"&amp;ADDRESS(ROW(),COLUMN(),4),L!$A:$A,0)-1,SL,,)</f>
        <v>Declare if Gold used within the scope of products declared within this survey response originated from the DRC or an adjoining Country on the Declaration tab cell D40</v>
      </c>
    </row>
    <row r="28" spans="1:10" ht="39">
      <c r="A28" s="107" t="str">
        <f ca="1">Declaration!B41</f>
        <v xml:space="preserve">Tungsten  </v>
      </c>
      <c r="B28" s="106">
        <f>IF(AND($B$18="Yes",$B$23="Yes"),Declaration!D41,0)</f>
        <v>0</v>
      </c>
      <c r="C28" s="106" t="str">
        <f t="shared" ca="1" si="3"/>
        <v>Complete</v>
      </c>
      <c r="D28" s="114" t="str">
        <f>IF(H28=1,"Click here to answer question 3 for Tungsten","")</f>
        <v/>
      </c>
      <c r="E28" s="88" t="s">
        <v>930</v>
      </c>
      <c r="F28" s="111">
        <f>IF(OR(B18="No",B23="No"),0,1)</f>
        <v>0</v>
      </c>
      <c r="G28" s="85">
        <f t="shared" si="5"/>
        <v>1</v>
      </c>
      <c r="H28" s="86">
        <f t="shared" si="6"/>
        <v>0</v>
      </c>
      <c r="I28" s="189" t="str">
        <f ca="1">OFFSET(L!$C$1,MATCH("Checker"&amp;"Comp",L!$A:$A,0)-1,SL,,)</f>
        <v>Complete</v>
      </c>
      <c r="J28" s="22" t="str">
        <f ca="1">OFFSET(L!$C$1,MATCH("Checker"&amp;ADDRESS(ROW(),COLUMN(),4),L!$A:$A,0)-1,SL,,)</f>
        <v>Declare if Tungsten used within the scope of products declared within this survey response originated from the DRC or an adjoining Country on the Declaration tab cell D41</v>
      </c>
    </row>
    <row r="29" spans="1:10" ht="38.25">
      <c r="A29" s="106" t="str">
        <f ca="1">Declaration!B43</f>
        <v>4) Does 100 percent of the 3TG (necessary to the functionality or production of your products) originate from recycled or scrap sources?  (*)</v>
      </c>
      <c r="B29" s="109"/>
      <c r="C29" s="109"/>
      <c r="D29" s="113"/>
      <c r="E29" s="88" t="s">
        <v>1452</v>
      </c>
      <c r="F29" s="110"/>
      <c r="G29" s="24"/>
      <c r="H29" s="24"/>
      <c r="J29" s="190"/>
    </row>
    <row r="30" spans="1:10" ht="39">
      <c r="A30" s="107" t="str">
        <f ca="1">Declaration!B44</f>
        <v xml:space="preserve">Tantalum  </v>
      </c>
      <c r="B30" s="106">
        <f>IF(AND($B$15="Yes",$B$20="Yes"),Declaration!D44,0)</f>
        <v>0</v>
      </c>
      <c r="C30" s="106" t="str">
        <f ca="1">IF(H30=1,J30,I30)</f>
        <v>Complete</v>
      </c>
      <c r="D30" s="114" t="str">
        <f>IF(H30=1,"Click here to answer question 4 for Tantalum","")</f>
        <v/>
      </c>
      <c r="E30" s="88" t="s">
        <v>1452</v>
      </c>
      <c r="F30" s="111">
        <f>F25</f>
        <v>0</v>
      </c>
      <c r="G30" s="85">
        <f>IF(B30=0,1,0)</f>
        <v>1</v>
      </c>
      <c r="H30" s="86">
        <f>F30*G30</f>
        <v>0</v>
      </c>
      <c r="I30" s="189" t="str">
        <f ca="1">OFFSET(L!$C$1,MATCH("Checker"&amp;"Comp",L!$A:$A,0)-1,SL,,)</f>
        <v>Complete</v>
      </c>
      <c r="J30" s="190" t="str">
        <f ca="1">OFFSET(L!$C$1,MATCH("Checker"&amp;ADDRESS(ROW(),COLUMN(),4),L!$A:$A,0)-1,SL,,)</f>
        <v>Declare if Tantalum used within the scope of products declared within this survey response originated entirely from a recycled or scrap source on the Declaration tab cell D44</v>
      </c>
    </row>
    <row r="31" spans="1:10" ht="39">
      <c r="A31" s="107" t="str">
        <f ca="1">Declaration!B45</f>
        <v>Tin  (*)</v>
      </c>
      <c r="B31" s="106" t="str">
        <f>IF(AND($B$16="Yes",$B$21="Yes"),Declaration!D45,0)</f>
        <v>No</v>
      </c>
      <c r="C31" s="106" t="str">
        <f ca="1">IF(H31=1,J31,I31)</f>
        <v>Complete</v>
      </c>
      <c r="D31" s="114" t="str">
        <f>IF(H31=1,"Click here to answer question 4 for Tin","")</f>
        <v/>
      </c>
      <c r="E31" s="88" t="s">
        <v>1452</v>
      </c>
      <c r="F31" s="111">
        <f>F26</f>
        <v>1</v>
      </c>
      <c r="G31" s="85">
        <f>IF(B31=0,1,0)</f>
        <v>0</v>
      </c>
      <c r="H31" s="86">
        <f>F31*G31</f>
        <v>0</v>
      </c>
      <c r="I31" s="189" t="str">
        <f ca="1">OFFSET(L!$C$1,MATCH("Checker"&amp;"Comp",L!$A:$A,0)-1,SL,,)</f>
        <v>Complete</v>
      </c>
      <c r="J31" s="190" t="str">
        <f ca="1">OFFSET(L!$C$1,MATCH("Checker"&amp;ADDRESS(ROW(),COLUMN(),4),L!$A:$A,0)-1,SL,,)</f>
        <v>Declare if Tin used within the scope of products declared within this survey response originated entirely from a recycled or scrap source on the Declaration tab cell D45</v>
      </c>
    </row>
    <row r="32" spans="1:10" ht="39">
      <c r="A32" s="107" t="str">
        <f ca="1">Declaration!B46</f>
        <v xml:space="preserve">Gold  </v>
      </c>
      <c r="B32" s="106">
        <f>IF(AND($B$17="Yes",$B$22="Yes"),Declaration!D46,0)</f>
        <v>0</v>
      </c>
      <c r="C32" s="106" t="str">
        <f ca="1">IF(H32=1,J32,I32)</f>
        <v>Complete</v>
      </c>
      <c r="D32" s="114" t="str">
        <f>IF(H32=1,"Click here to answer question 4 for Gold","")</f>
        <v/>
      </c>
      <c r="E32" s="88" t="s">
        <v>1452</v>
      </c>
      <c r="F32" s="111">
        <f>F27</f>
        <v>0</v>
      </c>
      <c r="G32" s="85">
        <f>IF(B32=0,1,0)</f>
        <v>1</v>
      </c>
      <c r="H32" s="86">
        <f>F32*G32</f>
        <v>0</v>
      </c>
      <c r="I32" s="189" t="str">
        <f ca="1">OFFSET(L!$C$1,MATCH("Checker"&amp;"Comp",L!$A:$A,0)-1,SL,,)</f>
        <v>Complete</v>
      </c>
      <c r="J32" s="190" t="str">
        <f ca="1">OFFSET(L!$C$1,MATCH("Checker"&amp;ADDRESS(ROW(),COLUMN(),4),L!$A:$A,0)-1,SL,,)</f>
        <v>Declare if Gold used within the scope of products declared within this survey response originated entirely from a recycled or scrap source on the Declaration tab cell D46</v>
      </c>
    </row>
    <row r="33" spans="1:10" ht="39">
      <c r="A33" s="107" t="str">
        <f ca="1">Declaration!B47</f>
        <v xml:space="preserve">Tungsten  </v>
      </c>
      <c r="B33" s="106">
        <f>IF(AND($B$18="Yes",$B$23="Yes"),Declaration!D47,0)</f>
        <v>0</v>
      </c>
      <c r="C33" s="106" t="str">
        <f ca="1">IF(H33=1,J33,I33)</f>
        <v>Complete</v>
      </c>
      <c r="D33" s="114" t="str">
        <f>IF(H33=1,"Click here to answer question 4 for Tungsten","")</f>
        <v/>
      </c>
      <c r="E33" s="88" t="s">
        <v>1452</v>
      </c>
      <c r="F33" s="111">
        <f>F28</f>
        <v>0</v>
      </c>
      <c r="G33" s="85">
        <f>IF(B33=0,1,0)</f>
        <v>1</v>
      </c>
      <c r="H33" s="86">
        <f>F33*G33</f>
        <v>0</v>
      </c>
      <c r="I33" s="189" t="str">
        <f ca="1">OFFSET(L!$C$1,MATCH("Checker"&amp;"Comp",L!$A:$A,0)-1,SL,,)</f>
        <v>Complete</v>
      </c>
      <c r="J33" s="190" t="str">
        <f ca="1">OFFSET(L!$C$1,MATCH("Checker"&amp;ADDRESS(ROW(),COLUMN(),4),L!$A:$A,0)-1,SL,,)</f>
        <v>Declare if Tungsten used within the scope of products declared within this survey response originated entirely from a recycled or scrap source on the Declaration tab cell D47</v>
      </c>
    </row>
    <row r="34" spans="1:10" ht="38.25">
      <c r="A34" s="106" t="str">
        <f ca="1">Declaration!B49</f>
        <v>5) What percentage of relevant suppliers have provided a response to your supply chain survey?  (*)</v>
      </c>
      <c r="B34" s="109"/>
      <c r="C34" s="109"/>
      <c r="D34" s="113"/>
      <c r="E34" s="88" t="s">
        <v>930</v>
      </c>
      <c r="F34" s="110"/>
      <c r="G34" s="24"/>
      <c r="H34" s="24"/>
    </row>
    <row r="35" spans="1:10" ht="26.25">
      <c r="A35" s="107" t="str">
        <f ca="1">Declaration!B50</f>
        <v xml:space="preserve">Tantalum  </v>
      </c>
      <c r="B35" s="106">
        <f>IF(AND($B$15="Yes",$B$20="Yes"),Declaration!D50,0)</f>
        <v>0</v>
      </c>
      <c r="C35" s="106" t="str">
        <f t="shared" ca="1" si="3"/>
        <v>Complete</v>
      </c>
      <c r="D35" s="112" t="str">
        <f>IF(H35=1,"Click here to answer question 5 for Tantalum","")</f>
        <v/>
      </c>
      <c r="E35" s="88" t="s">
        <v>929</v>
      </c>
      <c r="F35" s="111">
        <f>F25</f>
        <v>0</v>
      </c>
      <c r="G35" s="85">
        <f t="shared" si="5"/>
        <v>1</v>
      </c>
      <c r="H35" s="86">
        <f t="shared" si="6"/>
        <v>0</v>
      </c>
      <c r="I35" s="189" t="str">
        <f ca="1">OFFSET(L!$C$1,MATCH("Checker"&amp;"Comp",L!$A:$A,0)-1,SL,,)</f>
        <v>Complete</v>
      </c>
      <c r="J35" s="22" t="str">
        <f ca="1">OFFSET(L!$C$1,MATCH("Checker"&amp;ADDRESS(ROW(),COLUMN(),4),L!$A:$A,0)-1,SL,,)</f>
        <v>Provide % of completeness of supplier's smelter information on Declaration tab cell D50</v>
      </c>
    </row>
    <row r="36" spans="1:10" ht="26.25">
      <c r="A36" s="107" t="str">
        <f ca="1">Declaration!B51</f>
        <v>Tin  (*)</v>
      </c>
      <c r="B36" s="106" t="str">
        <f>IF(AND($B$16="Yes",$B$21="Yes"),Declaration!D51,0)</f>
        <v>100%</v>
      </c>
      <c r="C36" s="106" t="str">
        <f ca="1">IF(H36=1,J36,I36)</f>
        <v>Complete</v>
      </c>
      <c r="D36" s="112" t="str">
        <f>IF(H36=1,"Click here to answer question 5 for Tin","")</f>
        <v/>
      </c>
      <c r="E36" s="88" t="s">
        <v>929</v>
      </c>
      <c r="F36" s="111">
        <f>F26</f>
        <v>1</v>
      </c>
      <c r="G36" s="85">
        <f t="shared" si="5"/>
        <v>0</v>
      </c>
      <c r="H36" s="86">
        <f t="shared" si="6"/>
        <v>0</v>
      </c>
      <c r="I36" s="189" t="str">
        <f ca="1">OFFSET(L!$C$1,MATCH("Checker"&amp;"Comp",L!$A:$A,0)-1,SL,,)</f>
        <v>Complete</v>
      </c>
      <c r="J36" s="22" t="str">
        <f ca="1">OFFSET(L!$C$1,MATCH("Checker"&amp;ADDRESS(ROW(),COLUMN(),4),L!$A:$A,0)-1,SL,,)</f>
        <v>Provide % of completeness of supplier's smelter information on Declaration tab cell D51</v>
      </c>
    </row>
    <row r="37" spans="1:10" ht="26.25">
      <c r="A37" s="107" t="str">
        <f ca="1">Declaration!B52</f>
        <v xml:space="preserve">Gold  </v>
      </c>
      <c r="B37" s="106">
        <f>IF(AND($B$17="Yes",$B$22="Yes"),Declaration!D52,0)</f>
        <v>0</v>
      </c>
      <c r="C37" s="106" t="str">
        <f t="shared" ca="1" si="3"/>
        <v>Complete</v>
      </c>
      <c r="D37" s="112" t="str">
        <f>IF(H37=1,"Click here to answer question 5 for Gold","")</f>
        <v/>
      </c>
      <c r="E37" s="88" t="s">
        <v>929</v>
      </c>
      <c r="F37" s="111">
        <f>F27</f>
        <v>0</v>
      </c>
      <c r="G37" s="85">
        <f t="shared" si="5"/>
        <v>1</v>
      </c>
      <c r="H37" s="86">
        <f t="shared" si="6"/>
        <v>0</v>
      </c>
      <c r="I37" s="189" t="str">
        <f ca="1">OFFSET(L!$C$1,MATCH("Checker"&amp;"Comp",L!$A:$A,0)-1,SL,,)</f>
        <v>Complete</v>
      </c>
      <c r="J37" s="22" t="str">
        <f ca="1">OFFSET(L!$C$1,MATCH("Checker"&amp;ADDRESS(ROW(),COLUMN(),4),L!$A:$A,0)-1,SL,,)</f>
        <v>Provide % of completeness of supplier's smelter information on Declaration tab cell D52</v>
      </c>
    </row>
    <row r="38" spans="1:10" ht="26.25">
      <c r="A38" s="107" t="str">
        <f ca="1">Declaration!B53</f>
        <v xml:space="preserve">Tungsten  </v>
      </c>
      <c r="B38" s="106">
        <f>IF(AND($B$18="Yes",$B$23="Yes"),Declaration!D53,0)</f>
        <v>0</v>
      </c>
      <c r="C38" s="106" t="str">
        <f t="shared" ca="1" si="3"/>
        <v>Complete</v>
      </c>
      <c r="D38" s="112" t="str">
        <f>IF(H38=1,"Click here to answer question 5 for Tungsten","")</f>
        <v/>
      </c>
      <c r="E38" s="88" t="s">
        <v>929</v>
      </c>
      <c r="F38" s="111">
        <f>F28</f>
        <v>0</v>
      </c>
      <c r="G38" s="85">
        <f t="shared" si="5"/>
        <v>1</v>
      </c>
      <c r="H38" s="86">
        <f t="shared" si="6"/>
        <v>0</v>
      </c>
      <c r="I38" s="189" t="str">
        <f ca="1">OFFSET(L!$C$1,MATCH("Checker"&amp;"Comp",L!$A:$A,0)-1,SL,,)</f>
        <v>Complete</v>
      </c>
      <c r="J38" s="22" t="str">
        <f ca="1">OFFSET(L!$C$1,MATCH("Checker"&amp;ADDRESS(ROW(),COLUMN(),4),L!$A:$A,0)-1,SL,,)</f>
        <v>Provide % of completeness of supplier's smelter information on Declaration tab cell D53</v>
      </c>
    </row>
    <row r="39" spans="1:10" ht="51">
      <c r="A39" s="106" t="str">
        <f ca="1">Declaration!B55</f>
        <v>6) Have you identified all of the smelters supplying the 3TG to your supply chain?  (*)</v>
      </c>
      <c r="B39" s="109"/>
      <c r="C39" s="109"/>
      <c r="D39" s="113"/>
      <c r="E39" s="88" t="s">
        <v>931</v>
      </c>
      <c r="F39" s="110"/>
      <c r="G39" s="24"/>
      <c r="H39" s="24"/>
    </row>
    <row r="40" spans="1:10" ht="51.75">
      <c r="A40" s="107" t="str">
        <f ca="1">Declaration!B56</f>
        <v xml:space="preserve">Tantalum  </v>
      </c>
      <c r="B40" s="106">
        <f>IF(AND($B$15="Yes",$B$20="Yes"),Declaration!D56,0)</f>
        <v>0</v>
      </c>
      <c r="C40" s="106" t="str">
        <f t="shared" ca="1" si="3"/>
        <v>Complete</v>
      </c>
      <c r="D40" s="114" t="str">
        <f>IF(H40=1,"Click here to answer question 6 for Tantalum","")</f>
        <v/>
      </c>
      <c r="E40" s="88" t="s">
        <v>1448</v>
      </c>
      <c r="F40" s="111">
        <f>F25</f>
        <v>0</v>
      </c>
      <c r="G40" s="85">
        <f t="shared" si="5"/>
        <v>1</v>
      </c>
      <c r="H40" s="86">
        <f t="shared" si="6"/>
        <v>0</v>
      </c>
      <c r="I40" s="189" t="str">
        <f ca="1">OFFSET(L!$C$1,MATCH("Checker"&amp;"Comp",L!$A:$A,0)-1,SL,,)</f>
        <v>Complete</v>
      </c>
      <c r="J40" s="22" t="str">
        <f ca="1">OFFSET(L!$C$1,MATCH("Checker"&amp;ADDRESS(ROW(),COLUMN(),4),L!$A:$A,0)-1,SL,,)</f>
        <v>Declare if all smelter names have been provided in this survey response under the scope of products declared on the Declaration tab cell D56</v>
      </c>
    </row>
    <row r="41" spans="1:10" ht="51.75">
      <c r="A41" s="107" t="str">
        <f ca="1">Declaration!B57</f>
        <v>Tin  (*)</v>
      </c>
      <c r="B41" s="106" t="str">
        <f>IF(AND($B$16="Yes",$B$21="Yes"),Declaration!D57,0)</f>
        <v>Yes</v>
      </c>
      <c r="C41" s="106" t="str">
        <f t="shared" ca="1" si="3"/>
        <v>Complete</v>
      </c>
      <c r="D41" s="114" t="str">
        <f>IF(H41=1,"Click here to answer question 6 for Tin","")</f>
        <v/>
      </c>
      <c r="E41" s="88" t="s">
        <v>1448</v>
      </c>
      <c r="F41" s="111">
        <f>F26</f>
        <v>1</v>
      </c>
      <c r="G41" s="85">
        <f t="shared" si="5"/>
        <v>0</v>
      </c>
      <c r="H41" s="86">
        <f t="shared" si="6"/>
        <v>0</v>
      </c>
      <c r="I41" s="189" t="str">
        <f ca="1">OFFSET(L!$C$1,MATCH("Checker"&amp;"Comp",L!$A:$A,0)-1,SL,,)</f>
        <v>Complete</v>
      </c>
      <c r="J41" s="22" t="str">
        <f ca="1">OFFSET(L!$C$1,MATCH("Checker"&amp;ADDRESS(ROW(),COLUMN(),4),L!$A:$A,0)-1,SL,,)</f>
        <v>Declare if all smelter names have been provided in this survey response under the scope of products declared on the Declaration tab cell D57</v>
      </c>
    </row>
    <row r="42" spans="1:10" ht="51.75">
      <c r="A42" s="107" t="str">
        <f ca="1">Declaration!B58</f>
        <v xml:space="preserve">Gold  </v>
      </c>
      <c r="B42" s="106">
        <f>IF(AND($B$17="Yes",$B$22="Yes"),Declaration!D58,0)</f>
        <v>0</v>
      </c>
      <c r="C42" s="106" t="str">
        <f t="shared" ca="1" si="3"/>
        <v>Complete</v>
      </c>
      <c r="D42" s="114" t="str">
        <f>IF(H42=1,"Click here to answer question 6 for Gold","")</f>
        <v/>
      </c>
      <c r="E42" s="88" t="s">
        <v>1448</v>
      </c>
      <c r="F42" s="111">
        <f>F27</f>
        <v>0</v>
      </c>
      <c r="G42" s="85">
        <f t="shared" si="5"/>
        <v>1</v>
      </c>
      <c r="H42" s="86">
        <f t="shared" si="6"/>
        <v>0</v>
      </c>
      <c r="I42" s="189" t="str">
        <f ca="1">OFFSET(L!$C$1,MATCH("Checker"&amp;"Comp",L!$A:$A,0)-1,SL,,)</f>
        <v>Complete</v>
      </c>
      <c r="J42" s="22" t="str">
        <f ca="1">OFFSET(L!$C$1,MATCH("Checker"&amp;ADDRESS(ROW(),COLUMN(),4),L!$A:$A,0)-1,SL,,)</f>
        <v>Declare if all smelter names have been provided in this survey response under the scope of products declared on the Declaration tab cell D58</v>
      </c>
    </row>
    <row r="43" spans="1:10" ht="51.75">
      <c r="A43" s="107" t="str">
        <f ca="1">Declaration!B59</f>
        <v xml:space="preserve">Tungsten  </v>
      </c>
      <c r="B43" s="106">
        <f>IF(AND($B$18="Yes",$B$23="Yes"),Declaration!D59,0)</f>
        <v>0</v>
      </c>
      <c r="C43" s="106" t="str">
        <f t="shared" ca="1" si="3"/>
        <v>Complete</v>
      </c>
      <c r="D43" s="114" t="str">
        <f>IF(H43=1,"Click here to answer question 6 for Tungsten","")</f>
        <v/>
      </c>
      <c r="E43" s="88" t="s">
        <v>1448</v>
      </c>
      <c r="F43" s="111">
        <f>F28</f>
        <v>0</v>
      </c>
      <c r="G43" s="85">
        <f t="shared" si="5"/>
        <v>1</v>
      </c>
      <c r="H43" s="86">
        <f t="shared" si="6"/>
        <v>0</v>
      </c>
      <c r="I43" s="189" t="str">
        <f ca="1">OFFSET(L!$C$1,MATCH("Checker"&amp;"Comp",L!$A:$A,0)-1,SL,,)</f>
        <v>Complete</v>
      </c>
      <c r="J43" s="22" t="str">
        <f ca="1">OFFSET(L!$C$1,MATCH("Checker"&amp;ADDRESS(ROW(),COLUMN(),4),L!$A:$A,0)-1,SL,,)</f>
        <v>Declare if all smelter names have been provided in this survey response which the scope of products declared on the Declaration tab cell D59</v>
      </c>
    </row>
    <row r="44" spans="1:10" ht="63.75">
      <c r="A44" s="106" t="str">
        <f ca="1">Declaration!B61</f>
        <v>7) Has all applicable smelter information received by your company been reported in this declaration?  (*)</v>
      </c>
      <c r="B44" s="109"/>
      <c r="C44" s="109"/>
      <c r="D44" s="113"/>
      <c r="E44" s="88" t="s">
        <v>932</v>
      </c>
      <c r="F44" s="110"/>
      <c r="G44" s="24"/>
      <c r="H44" s="24"/>
    </row>
    <row r="45" spans="1:10" ht="39">
      <c r="A45" s="107" t="str">
        <f ca="1">Declaration!B62</f>
        <v xml:space="preserve">Tantalum  </v>
      </c>
      <c r="B45" s="106">
        <f>IF(AND($B$15="Yes",$B$20="Yes"),Declaration!D62,0)</f>
        <v>0</v>
      </c>
      <c r="C45" s="106" t="str">
        <f t="shared" ca="1" si="3"/>
        <v>Complete</v>
      </c>
      <c r="D45" s="115" t="str">
        <f>IF(H45=1,"Click here to answer question 7 for Tantalum","")</f>
        <v/>
      </c>
      <c r="E45" s="88" t="s">
        <v>930</v>
      </c>
      <c r="F45" s="111">
        <f>F25</f>
        <v>0</v>
      </c>
      <c r="G45" s="85">
        <f t="shared" si="5"/>
        <v>1</v>
      </c>
      <c r="H45" s="86">
        <f t="shared" si="6"/>
        <v>0</v>
      </c>
      <c r="I45" s="189" t="str">
        <f ca="1">OFFSET(L!$C$1,MATCH("Checker"&amp;"Comp",L!$A:$A,0)-1,SL,,)</f>
        <v>Complete</v>
      </c>
      <c r="J45" s="22" t="str">
        <f ca="1">OFFSET(L!$C$1,MATCH("Checker"&amp;ADDRESS(ROW(),COLUMN(),4),L!$A:$A,0)-1,SL,,)</f>
        <v>Declare if all applicable Tantalum smelter information has been provided on Declaration tab cell D62</v>
      </c>
    </row>
    <row r="46" spans="1:10" ht="39">
      <c r="A46" s="107" t="str">
        <f ca="1">Declaration!B63</f>
        <v>Tin  (*)</v>
      </c>
      <c r="B46" s="106" t="str">
        <f>IF(AND($B$16="Yes",$B$21="Yes"),Declaration!D63,0)</f>
        <v>Yes</v>
      </c>
      <c r="C46" s="106" t="str">
        <f t="shared" ca="1" si="3"/>
        <v>Complete</v>
      </c>
      <c r="D46" s="115" t="str">
        <f>IF(H46=1,"Click here to answer question 7 for Tin","")</f>
        <v/>
      </c>
      <c r="E46" s="88" t="s">
        <v>930</v>
      </c>
      <c r="F46" s="111">
        <f>F26</f>
        <v>1</v>
      </c>
      <c r="G46" s="85">
        <f t="shared" si="5"/>
        <v>0</v>
      </c>
      <c r="H46" s="86">
        <f t="shared" si="6"/>
        <v>0</v>
      </c>
      <c r="I46" s="189" t="str">
        <f ca="1">OFFSET(L!$C$1,MATCH("Checker"&amp;"Comp",L!$A:$A,0)-1,SL,,)</f>
        <v>Complete</v>
      </c>
      <c r="J46" s="22" t="str">
        <f ca="1">OFFSET(L!$C$1,MATCH("Checker"&amp;ADDRESS(ROW(),COLUMN(),4),L!$A:$A,0)-1,SL,,)</f>
        <v>Declare if all applicable Tin smelter information has been provided on Declaration tab cell D63</v>
      </c>
    </row>
    <row r="47" spans="1:10" ht="39">
      <c r="A47" s="107" t="str">
        <f ca="1">Declaration!B64</f>
        <v xml:space="preserve">Gold  </v>
      </c>
      <c r="B47" s="106">
        <f>IF(AND($B$17="Yes",$B$22="Yes"),Declaration!D64,0)</f>
        <v>0</v>
      </c>
      <c r="C47" s="106" t="str">
        <f t="shared" ca="1" si="3"/>
        <v>Complete</v>
      </c>
      <c r="D47" s="115" t="str">
        <f>IF(H47=1,"Click here to answer question 7 for Gold","")</f>
        <v/>
      </c>
      <c r="E47" s="88" t="s">
        <v>930</v>
      </c>
      <c r="F47" s="111">
        <f>F27</f>
        <v>0</v>
      </c>
      <c r="G47" s="85">
        <f t="shared" si="5"/>
        <v>1</v>
      </c>
      <c r="H47" s="86">
        <f t="shared" si="6"/>
        <v>0</v>
      </c>
      <c r="I47" s="189" t="str">
        <f ca="1">OFFSET(L!$C$1,MATCH("Checker"&amp;"Comp",L!$A:$A,0)-1,SL,,)</f>
        <v>Complete</v>
      </c>
      <c r="J47" s="22" t="str">
        <f ca="1">OFFSET(L!$C$1,MATCH("Checker"&amp;ADDRESS(ROW(),COLUMN(),4),L!$A:$A,0)-1,SL,,)</f>
        <v>Declare if all applicable Gold smelter information has been provided on Declaration tab cell D64</v>
      </c>
    </row>
    <row r="48" spans="1:10" ht="39">
      <c r="A48" s="107" t="str">
        <f ca="1">Declaration!B65</f>
        <v xml:space="preserve">Tungsten  </v>
      </c>
      <c r="B48" s="106">
        <f>IF(AND($B$18="Yes",$B$23="Yes"),Declaration!D65,0)</f>
        <v>0</v>
      </c>
      <c r="C48" s="106" t="str">
        <f t="shared" ca="1" si="3"/>
        <v>Complete</v>
      </c>
      <c r="D48" s="115" t="str">
        <f>IF(H48=1,"Click here to answer question 7 for Tungsten","")</f>
        <v/>
      </c>
      <c r="E48" s="88" t="s">
        <v>930</v>
      </c>
      <c r="F48" s="111">
        <f>F28</f>
        <v>0</v>
      </c>
      <c r="G48" s="85">
        <f t="shared" si="5"/>
        <v>1</v>
      </c>
      <c r="H48" s="86">
        <f t="shared" si="6"/>
        <v>0</v>
      </c>
      <c r="I48" s="189" t="str">
        <f ca="1">OFFSET(L!$C$1,MATCH("Checker"&amp;"Comp",L!$A:$A,0)-1,SL,,)</f>
        <v>Complete</v>
      </c>
      <c r="J48" s="22" t="str">
        <f ca="1">OFFSET(L!$C$1,MATCH("Checker"&amp;ADDRESS(ROW(),COLUMN(),4),L!$A:$A,0)-1,SL,,)</f>
        <v>Declare if all applicable Tungsten smelter information has been provided on Declaration tab cell D65</v>
      </c>
    </row>
    <row r="49" spans="1:12" ht="25.5">
      <c r="A49" s="106" t="str">
        <f ca="1">Declaration!B68</f>
        <v>Question</v>
      </c>
      <c r="B49" s="109"/>
      <c r="C49" s="109"/>
      <c r="D49" s="113"/>
      <c r="E49" s="88" t="s">
        <v>514</v>
      </c>
      <c r="F49" s="110"/>
      <c r="G49" s="110"/>
      <c r="H49" s="110"/>
    </row>
    <row r="50" spans="1:12" ht="39">
      <c r="A50" s="106" t="str">
        <f ca="1">Declaration!B69</f>
        <v>A. Have you established a conflict minerals sourcing policy? (*)</v>
      </c>
      <c r="B50" s="106" t="str">
        <f>Declaration!D69</f>
        <v>Yes</v>
      </c>
      <c r="C50" s="106" t="str">
        <f t="shared" ca="1" si="3"/>
        <v>Complete</v>
      </c>
      <c r="D50" s="112" t="str">
        <f>IF(H50=1,"Click here to answer question (A)","")</f>
        <v/>
      </c>
      <c r="E50" s="88" t="s">
        <v>1452</v>
      </c>
      <c r="F50" s="111">
        <f>IF(SUM(F$25:F$28)=0,0,1)</f>
        <v>1</v>
      </c>
      <c r="G50" s="85">
        <f t="shared" si="5"/>
        <v>0</v>
      </c>
      <c r="H50" s="86">
        <f t="shared" si="6"/>
        <v>0</v>
      </c>
      <c r="I50" s="189" t="str">
        <f ca="1">OFFSET(L!$C$1,MATCH("Checker"&amp;"Comp",L!$A:$A,0)-1,SL,,)</f>
        <v>Complete</v>
      </c>
      <c r="J50" s="22" t="str">
        <f ca="1">OFFSET(L!$C$1,MATCH("Checker"&amp;ADDRESS(ROW(),COLUMN(),4),L!$A:$A,0)-1,SL,,)</f>
        <v>Answer if your company has a DRC conflict-free sourcing policy on the Declaration tab cell D69</v>
      </c>
    </row>
    <row r="51" spans="1:12" ht="54.75" customHeight="1">
      <c r="A51" s="106" t="str">
        <f ca="1">Declaration!B71</f>
        <v>B. Is your conflict minerals sourcing policy publicly available on your website? (Note – If yes, the user shall specify the URL in the comment field.) (*)</v>
      </c>
      <c r="B51" s="106" t="str">
        <f>Declaration!D71</f>
        <v>No</v>
      </c>
      <c r="C51" s="106" t="str">
        <f t="shared" ca="1" si="3"/>
        <v>Complete</v>
      </c>
      <c r="D51" s="112" t="str">
        <f>IF(H51=1,"Click here to answer question (B)","")</f>
        <v/>
      </c>
      <c r="E51" s="88" t="s">
        <v>1452</v>
      </c>
      <c r="F51" s="111">
        <f t="shared" ref="F51:F60" si="7">F$50</f>
        <v>1</v>
      </c>
      <c r="G51" s="85">
        <f t="shared" si="5"/>
        <v>0</v>
      </c>
      <c r="H51" s="86">
        <f t="shared" si="6"/>
        <v>0</v>
      </c>
      <c r="I51" s="189" t="str">
        <f ca="1">OFFSET(L!$C$1,MATCH("Checker"&amp;"Comp",L!$A:$A,0)-1,SL,,)</f>
        <v>Complete</v>
      </c>
      <c r="J51" s="22" t="str">
        <f ca="1">OFFSET(L!$C$1,MATCH("Checker"&amp;ADDRESS(ROW(),COLUMN(),4),L!$A:$A,0)-1,SL,,)</f>
        <v>Answer if your company has made your DRC conflict-free sourcing policy publically available on your website on the Declaration tab cell D71</v>
      </c>
    </row>
    <row r="52" spans="1:12" ht="38.450000000000003" customHeight="1">
      <c r="A52" s="106" t="s">
        <v>6</v>
      </c>
      <c r="B52" s="106">
        <f>Declaration!G71</f>
        <v>0</v>
      </c>
      <c r="C52" s="106" t="str">
        <f ca="1">IF(H52=1,J52,I52)</f>
        <v>Complete</v>
      </c>
      <c r="D52" s="112" t="str">
        <f>IF(H52=1,"Click here to specify URL for question (B)","")</f>
        <v/>
      </c>
      <c r="E52" s="88"/>
      <c r="F52" s="111">
        <f>IF(AND(F51=1,B51="Yes"),1,0)</f>
        <v>0</v>
      </c>
      <c r="G52" s="85">
        <f>IF(LEN(B52)&gt;1,0,1)</f>
        <v>1</v>
      </c>
      <c r="H52" s="86">
        <f t="shared" si="6"/>
        <v>0</v>
      </c>
      <c r="I52" s="189" t="str">
        <f ca="1">OFFSET(L!$C$1,MATCH("Checker"&amp;"Comp",L!$A:$A,0)-1,SL,,)</f>
        <v>Complete</v>
      </c>
      <c r="J52" s="175" t="str">
        <f ca="1">OFFSET(L!$C$1,MATCH("Checker"&amp;ADDRESS(ROW(),COLUMN(),4),L!$A:$A,0)-1,SL,,)</f>
        <v>Enter the URL in Declaration worksheet cell G71 if you answer "Yes" for question B. The format of the URL should be "www.companyname.com"</v>
      </c>
    </row>
    <row r="53" spans="1:12" ht="39">
      <c r="A53" s="106" t="str">
        <f ca="1">Declaration!B73</f>
        <v>C. Do you require your direct suppliers to be DRC conflict-free? (*)</v>
      </c>
      <c r="B53" s="106" t="str">
        <f>Declaration!D73</f>
        <v>Yes</v>
      </c>
      <c r="C53" s="106" t="str">
        <f t="shared" ca="1" si="3"/>
        <v>Complete</v>
      </c>
      <c r="D53" s="112" t="str">
        <f>IF(H53=1,"Click here to answer question (C)","")</f>
        <v/>
      </c>
      <c r="E53" s="88" t="s">
        <v>1452</v>
      </c>
      <c r="F53" s="111">
        <f t="shared" si="7"/>
        <v>1</v>
      </c>
      <c r="G53" s="85">
        <f t="shared" si="5"/>
        <v>0</v>
      </c>
      <c r="H53" s="86">
        <f t="shared" si="6"/>
        <v>0</v>
      </c>
      <c r="I53" s="189" t="str">
        <f ca="1">OFFSET(L!$C$1,MATCH("Checker"&amp;"Comp",L!$A:$A,0)-1,SL,,)</f>
        <v>Complete</v>
      </c>
      <c r="J53" s="22" t="str">
        <f ca="1">OFFSET(L!$C$1,MATCH("Checker"&amp;ADDRESS(ROW(),COLUMN(),4),L!$A:$A,0)-1,SL,,)</f>
        <v>Answer if you require your direct suppliers to be DRC conflict-free on the Declaration tab cell D73</v>
      </c>
    </row>
    <row r="54" spans="1:12" ht="51">
      <c r="A54" s="106" t="str">
        <f ca="1">Declaration!B75</f>
        <v>D. Do you require your direct suppliers to source the 3TG from smelters whose due diligence practices have been validated by an independent third party audit program? (*)</v>
      </c>
      <c r="B54" s="106" t="str">
        <f>Declaration!D75</f>
        <v>Yes</v>
      </c>
      <c r="C54" s="106" t="str">
        <f ca="1">IF(H54=1,J54,I54)</f>
        <v>Complete</v>
      </c>
      <c r="D54" s="112" t="str">
        <f>IF(H54=1,"Click here to answer question (D)","")</f>
        <v/>
      </c>
      <c r="E54" s="88" t="s">
        <v>1452</v>
      </c>
      <c r="F54" s="111">
        <f t="shared" si="7"/>
        <v>1</v>
      </c>
      <c r="G54" s="85">
        <f t="shared" si="5"/>
        <v>0</v>
      </c>
      <c r="H54" s="86">
        <f t="shared" si="6"/>
        <v>0</v>
      </c>
      <c r="I54" s="189" t="str">
        <f ca="1">OFFSET(L!$C$1,MATCH("Checker"&amp;"Comp",L!$A:$A,0)-1,SL,,)</f>
        <v>Complete</v>
      </c>
      <c r="J54" s="22" t="str">
        <f ca="1">OFFSET(L!$C$1,MATCH("Checker"&amp;ADDRESS(ROW(),COLUMN(),4),L!$A:$A,0)-1,SL,,)</f>
        <v>Answer if you require your direct suppliers to source from smelters validated as DRC conflict-free using the Responsible Minerals Assurance Process conformant smelter list on Declaration tab cell D75</v>
      </c>
    </row>
    <row r="55" spans="1:12" ht="39">
      <c r="A55" s="106" t="str">
        <f ca="1">Declaration!B77</f>
        <v>E. Have you implemented due diligence measures for conflict-free sourcing? (*)</v>
      </c>
      <c r="B55" s="106" t="str">
        <f>Declaration!D77</f>
        <v>Yes</v>
      </c>
      <c r="C55" s="106" t="str">
        <f t="shared" ca="1" si="3"/>
        <v>Complete</v>
      </c>
      <c r="D55" s="112" t="str">
        <f>IF(H55=1,"Click here to answer question (E)","")</f>
        <v/>
      </c>
      <c r="E55" s="88" t="s">
        <v>1452</v>
      </c>
      <c r="F55" s="111">
        <f t="shared" si="7"/>
        <v>1</v>
      </c>
      <c r="G55" s="85">
        <f t="shared" si="5"/>
        <v>0</v>
      </c>
      <c r="H55" s="86">
        <f t="shared" si="6"/>
        <v>0</v>
      </c>
      <c r="I55" s="189" t="str">
        <f ca="1">OFFSET(L!$C$1,MATCH("Checker"&amp;"Comp",L!$A:$A,0)-1,SL,,)</f>
        <v>Complete</v>
      </c>
      <c r="J55" s="22" t="str">
        <f ca="1">OFFSET(L!$C$1,MATCH("Checker"&amp;ADDRESS(ROW(),COLUMN(),4),L!$A:$A,0)-1,SL,,)</f>
        <v>Answer if you have implemented conflict-free minerals sourcing due diligence measures on Declaration tab cell D77</v>
      </c>
    </row>
    <row r="56" spans="1:12" ht="39">
      <c r="A56" s="106" t="str">
        <f ca="1">Declaration!B79</f>
        <v>F. Does your company conduct Conflict Minerals survey(s) of your relevant supplier(s)? (*)</v>
      </c>
      <c r="B56" s="106" t="str">
        <f>Declaration!D79</f>
        <v>No</v>
      </c>
      <c r="C56" s="106" t="str">
        <f t="shared" ca="1" si="3"/>
        <v>Complete</v>
      </c>
      <c r="D56" s="112" t="str">
        <f>IF(H56=1,"Click here to answer question (F)","")</f>
        <v/>
      </c>
      <c r="E56" s="88" t="s">
        <v>1452</v>
      </c>
      <c r="F56" s="111">
        <f t="shared" si="7"/>
        <v>1</v>
      </c>
      <c r="G56" s="85">
        <f t="shared" si="5"/>
        <v>0</v>
      </c>
      <c r="H56" s="86">
        <f t="shared" si="6"/>
        <v>0</v>
      </c>
      <c r="I56" s="189" t="str">
        <f ca="1">OFFSET(L!$C$1,MATCH("Checker"&amp;"Comp",L!$A:$A,0)-1,SL,,)</f>
        <v>Complete</v>
      </c>
      <c r="J56" s="22" t="str">
        <f ca="1">OFFSET(L!$C$1,MATCH("Checker"&amp;ADDRESS(ROW(),COLUMN(),4),L!$A:$A,0)-1,SL,,)</f>
        <v>Answer if you request your suppliers to fill out this Conflict Minerals Reporting Template on Declaration tab cell D79</v>
      </c>
    </row>
    <row r="57" spans="1:12" ht="15" hidden="1">
      <c r="A57" s="106"/>
      <c r="B57" s="106"/>
      <c r="C57" s="106"/>
      <c r="D57" s="112"/>
      <c r="E57" s="88"/>
      <c r="F57" s="111"/>
      <c r="G57" s="85"/>
      <c r="H57" s="86"/>
      <c r="I57" s="189"/>
    </row>
    <row r="58" spans="1:12" ht="39">
      <c r="A58" s="106" t="str">
        <f ca="1">Declaration!B81</f>
        <v>G. Do you review due diligence information received from your suppliers against your company’s expectations? (*)</v>
      </c>
      <c r="B58" s="106" t="str">
        <f>Declaration!D81</f>
        <v>Yes</v>
      </c>
      <c r="C58" s="106" t="str">
        <f t="shared" ca="1" si="3"/>
        <v>Complete</v>
      </c>
      <c r="D58" s="112" t="str">
        <f>IF(H58=1,"Click here to answer question (G)","")</f>
        <v/>
      </c>
      <c r="E58" s="88" t="s">
        <v>1452</v>
      </c>
      <c r="F58" s="111">
        <f t="shared" si="7"/>
        <v>1</v>
      </c>
      <c r="G58" s="85">
        <f t="shared" si="5"/>
        <v>0</v>
      </c>
      <c r="H58" s="86">
        <f t="shared" si="6"/>
        <v>0</v>
      </c>
      <c r="I58" s="189" t="str">
        <f ca="1">OFFSET(L!$C$1,MATCH("Checker"&amp;"Comp",L!$A:$A,0)-1,SL,,)</f>
        <v>Complete</v>
      </c>
      <c r="J58" s="22" t="str">
        <f ca="1">OFFSET(L!$C$1,MATCH("Checker"&amp;ADDRESS(ROW(),COLUMN(),4),L!$A:$A,0)-1,SL,,)</f>
        <v>Answer if you verify responses from your suppliers against your company's expectations on Declaration tab cell D83</v>
      </c>
    </row>
    <row r="59" spans="1:12" ht="39">
      <c r="A59" s="106" t="str">
        <f ca="1">Declaration!B83</f>
        <v>H. Does your review process include corrective action management? (*)</v>
      </c>
      <c r="B59" s="106" t="str">
        <f>Declaration!D83</f>
        <v>Yes</v>
      </c>
      <c r="C59" s="106" t="str">
        <f t="shared" ca="1" si="3"/>
        <v>Complete</v>
      </c>
      <c r="D59" s="112" t="str">
        <f>IF(H59=1,"Click here to answer question (H)","")</f>
        <v/>
      </c>
      <c r="E59" s="88" t="s">
        <v>1452</v>
      </c>
      <c r="F59" s="111">
        <f t="shared" si="7"/>
        <v>1</v>
      </c>
      <c r="G59" s="85">
        <f t="shared" si="5"/>
        <v>0</v>
      </c>
      <c r="H59" s="86">
        <f t="shared" si="6"/>
        <v>0</v>
      </c>
      <c r="I59" s="189" t="str">
        <f ca="1">OFFSET(L!$C$1,MATCH("Checker"&amp;"Comp",L!$A:$A,0)-1,SL,,)</f>
        <v>Complete</v>
      </c>
      <c r="J59" s="22" t="str">
        <f ca="1">OFFSET(L!$C$1,MATCH("Checker"&amp;ADDRESS(ROW(),COLUMN(),4),L!$A:$A,0)-1,SL,,)</f>
        <v>Answer if your verification process includes corrective action management on Declaration tab cell D85</v>
      </c>
    </row>
    <row r="60" spans="1:12" ht="39">
      <c r="A60" s="106" t="str">
        <f ca="1">Declaration!B85</f>
        <v>I. Is your company required to file an annual conflict minerals disclosure with the SEC? (*)</v>
      </c>
      <c r="B60" s="106" t="str">
        <f>Declaration!D85</f>
        <v>No</v>
      </c>
      <c r="C60" s="106" t="str">
        <f t="shared" ca="1" si="3"/>
        <v>Complete</v>
      </c>
      <c r="D60" s="112" t="str">
        <f>IF(H60=1,"Click here to answer question (I)","")</f>
        <v/>
      </c>
      <c r="E60" s="88" t="s">
        <v>1452</v>
      </c>
      <c r="F60" s="111">
        <f t="shared" si="7"/>
        <v>1</v>
      </c>
      <c r="G60" s="85">
        <f t="shared" si="5"/>
        <v>0</v>
      </c>
      <c r="H60" s="86">
        <f t="shared" si="6"/>
        <v>0</v>
      </c>
      <c r="I60" s="189" t="str">
        <f ca="1">OFFSET(L!$C$1,MATCH("Checker"&amp;"Comp",L!$A:$A,0)-1,SL,,)</f>
        <v>Complete</v>
      </c>
      <c r="J60" s="22" t="str">
        <f ca="1">OFFSET(L!$C$1,MATCH("Checker"&amp;ADDRESS(ROW(),COLUMN(),4),L!$A:$A,0)-1,SL,,)</f>
        <v>Answer if you are subject to the SEC Disclosure requirement on Declaration tab cell D87</v>
      </c>
    </row>
    <row r="61" spans="1:12" ht="39">
      <c r="A61" s="107" t="s">
        <v>1400</v>
      </c>
      <c r="B61" s="106" t="str">
        <f>IF(G61=1,"No products or item numbers listed","One or more product / item numbers have been provided")</f>
        <v>No products or item numbers listed</v>
      </c>
      <c r="C61" s="106" t="str">
        <f t="shared" ca="1" si="3"/>
        <v>Complete</v>
      </c>
      <c r="D61" s="112" t="str">
        <f>IF(H61=1,"Click here to enter detail on Product List tab","")</f>
        <v/>
      </c>
      <c r="E61" s="88" t="s">
        <v>1452</v>
      </c>
      <c r="F61" s="111">
        <f>IF(B5=Declaration!Q9,1,0)</f>
        <v>0</v>
      </c>
      <c r="G61" s="85">
        <f>IF('Product List'!B6="",1,0)</f>
        <v>1</v>
      </c>
      <c r="H61" s="86">
        <f t="shared" si="6"/>
        <v>0</v>
      </c>
      <c r="I61" s="189" t="str">
        <f ca="1">OFFSET(L!$C$1,MATCH("Checker"&amp;"Comp",L!$A:$A,0)-1,SL,,)</f>
        <v>Complete</v>
      </c>
      <c r="J61" s="22" t="str">
        <f ca="1">OFFSET(L!$C$1,MATCH("Checker"&amp;ADDRESS(ROW(),COLUMN(),4),L!$A:$A,0)-1,SL,,)</f>
        <v>If applicable, provide 1 or more Products or Item Numbers this declaration applies to. From Declaration tab select hyperlink in cell 6H1 to enter Product List tab</v>
      </c>
    </row>
    <row r="62" spans="1:12" ht="39">
      <c r="A62" s="106" t="s">
        <v>2169</v>
      </c>
      <c r="B62" s="106"/>
      <c r="C62" s="106" t="str">
        <f>IF(K62=1,L62,IF(B15="No","Not Required",IF(G62=0,I62,J62)))</f>
        <v>Not Required</v>
      </c>
      <c r="D62" s="112" t="str">
        <f>IF(H62=0,"","Click here to provide smelter information")</f>
        <v/>
      </c>
      <c r="E62" s="88" t="s">
        <v>1452</v>
      </c>
      <c r="F62" s="111">
        <f>F25</f>
        <v>0</v>
      </c>
      <c r="G62" s="85">
        <f>IF(AND(COUNTIF(SmelterIdetifiedForMetal,"Tantalum")&gt;0,COUNTIF('Smelter List'!AB$5:AB$28,"Tantalum?*")&gt;0),0,1)</f>
        <v>1</v>
      </c>
      <c r="H62" s="86">
        <f t="shared" si="6"/>
        <v>0</v>
      </c>
      <c r="I62" s="189" t="str">
        <f ca="1">OFFSET(L!$C$1,MATCH("Checker"&amp;"Comp",L!$A:$A,0)-1,SL,,)</f>
        <v>Complete</v>
      </c>
      <c r="J62" s="22" t="str">
        <f ca="1">OFFSET(L!$C$1,MATCH("Checker"&amp;ADDRESS(ROW(),COLUMN(),4),L!$A:$A,0)-1,SL,,)</f>
        <v>Provide list of tantalum smelters contributing material to supply chain on Smelter List tab</v>
      </c>
      <c r="K62" s="196">
        <f>IF(H15+H20&gt;0,1,0)</f>
        <v>0</v>
      </c>
      <c r="L62" s="22" t="str">
        <f ca="1">OFFSET(L!$C$1,MATCH("Checker"&amp;ADDRESS(ROW(),COLUMN(),4),L!$A:$A,0)-1,SL,,)</f>
        <v>Please answer Question 1 / Question 2 on Declaration tab</v>
      </c>
    </row>
    <row r="63" spans="1:12" ht="39">
      <c r="A63" s="106" t="s">
        <v>2170</v>
      </c>
      <c r="B63" s="106"/>
      <c r="C63" s="106" t="str">
        <f ca="1">IF(K63=1,L63,IF(B16="No","Not Required",IF(G63=0,I63,J63)))</f>
        <v>Complete</v>
      </c>
      <c r="D63" s="112" t="str">
        <f>IF(H63=0,"","Click here to provide smelter information")</f>
        <v/>
      </c>
      <c r="E63" s="88" t="s">
        <v>930</v>
      </c>
      <c r="F63" s="111">
        <f>F26</f>
        <v>1</v>
      </c>
      <c r="G63" s="85">
        <f>IF(AND(COUNTIF(SmelterIdetifiedForMetal,"Tin")&gt;0,COUNTIF('Smelter List'!AB$5:AB$28,"Tin?*")&gt;0),0,1)</f>
        <v>0</v>
      </c>
      <c r="H63" s="86">
        <f t="shared" si="6"/>
        <v>0</v>
      </c>
      <c r="I63" s="189" t="str">
        <f ca="1">OFFSET(L!$C$1,MATCH("Checker"&amp;"Comp",L!$A:$A,0)-1,SL,,)</f>
        <v>Complete</v>
      </c>
      <c r="J63" s="22" t="str">
        <f ca="1">OFFSET(L!$C$1,MATCH("Checker"&amp;ADDRESS(ROW(),COLUMN(),4),L!$A:$A,0)-1,SL,,)</f>
        <v>Provide list of tin smelters contributing material to supply chain on Smelter List tab</v>
      </c>
      <c r="K63" s="196">
        <f>IF(H16+H21&gt;0,1,0)</f>
        <v>0</v>
      </c>
      <c r="L63" s="22" t="str">
        <f ca="1">OFFSET(L!$C$1,MATCH("Checker"&amp;ADDRESS(ROW(),COLUMN(),4),L!$A:$A,0)-1,SL,,)</f>
        <v>Please answer Question 1 / Question 2 on Declaration tab</v>
      </c>
    </row>
    <row r="64" spans="1:12" ht="39">
      <c r="A64" s="106" t="s">
        <v>2171</v>
      </c>
      <c r="B64" s="106"/>
      <c r="C64" s="106" t="str">
        <f>IF(K64=1,L64,IF(B17="No","Not Required",IF(G64=0,I64,J64)))</f>
        <v>Not Required</v>
      </c>
      <c r="D64" s="112" t="str">
        <f>IF(H64=0,"","Click here to provide smelter information")</f>
        <v/>
      </c>
      <c r="E64" s="88" t="s">
        <v>930</v>
      </c>
      <c r="F64" s="111">
        <f>F27</f>
        <v>0</v>
      </c>
      <c r="G64" s="85">
        <f>IF(AND(COUNTIF(SmelterIdetifiedForMetal,"Gold")&gt;0,COUNTIF('Smelter List'!AB$5:AB$28,"Gold?*")&gt;0),0,1)</f>
        <v>1</v>
      </c>
      <c r="H64" s="86">
        <f t="shared" si="6"/>
        <v>0</v>
      </c>
      <c r="I64" s="189" t="str">
        <f ca="1">OFFSET(L!$C$1,MATCH("Checker"&amp;"Comp",L!$A:$A,0)-1,SL,,)</f>
        <v>Complete</v>
      </c>
      <c r="J64" s="22" t="str">
        <f ca="1">OFFSET(L!$C$1,MATCH("Checker"&amp;ADDRESS(ROW(),COLUMN(),4),L!$A:$A,0)-1,SL,,)</f>
        <v>Provide list of gold smelters contributing material to supply chain on Smelter List tab</v>
      </c>
      <c r="K64" s="196">
        <f>IF(H17+H22&gt;0,1,0)</f>
        <v>0</v>
      </c>
      <c r="L64" s="22" t="str">
        <f ca="1">OFFSET(L!$C$1,MATCH("Checker"&amp;ADDRESS(ROW(),COLUMN(),4),L!$A:$A,0)-1,SL,,)</f>
        <v>Please answer Question 1 / Question 2 on Declaration tab</v>
      </c>
    </row>
    <row r="65" spans="1:12" ht="39">
      <c r="A65" s="106" t="s">
        <v>2172</v>
      </c>
      <c r="B65" s="106"/>
      <c r="C65" s="106" t="str">
        <f>IF(K65=1,L65,IF(B18="No","Not Required",IF(G65=0,I65,J65)))</f>
        <v>Not Required</v>
      </c>
      <c r="D65" s="112" t="str">
        <f>IF(H65=0,"","Click here to provide smelter information")</f>
        <v/>
      </c>
      <c r="E65" s="88" t="s">
        <v>930</v>
      </c>
      <c r="F65" s="111">
        <f>F28</f>
        <v>0</v>
      </c>
      <c r="G65" s="85">
        <f>IF(AND(COUNTIF(SmelterIdetifiedForMetal,"Tungsten")&gt;0,COUNTIF('Smelter List'!AB$5:AB$28,"Tungsten?*")&gt;0),0,1)</f>
        <v>1</v>
      </c>
      <c r="H65" s="86">
        <f t="shared" si="6"/>
        <v>0</v>
      </c>
      <c r="I65" s="189" t="str">
        <f ca="1">OFFSET(L!$C$1,MATCH("Checker"&amp;"Comp",L!$A:$A,0)-1,SL,,)</f>
        <v>Complete</v>
      </c>
      <c r="J65" s="22" t="str">
        <f ca="1">OFFSET(L!$C$1,MATCH("Checker"&amp;ADDRESS(ROW(),COLUMN(),4),L!$A:$A,0)-1,SL,,)</f>
        <v>Provide list of tungsten smelters contributing material to supply chain on Smelter List tab</v>
      </c>
      <c r="K65" s="196">
        <f>IF(H18+H23&gt;0,1,0)</f>
        <v>0</v>
      </c>
      <c r="L65" s="22" t="str">
        <f ca="1">OFFSET(L!$C$1,MATCH("Checker"&amp;ADDRESS(ROW(),COLUMN(),4),L!$A:$A,0)-1,SL,,)</f>
        <v>Please answer Question 1 / Question 2 on Declaration tab</v>
      </c>
    </row>
    <row r="66" spans="1:12" ht="25.5">
      <c r="A66" s="210" t="s">
        <v>3045</v>
      </c>
      <c r="B66" s="106"/>
      <c r="C66" s="210" t="str">
        <f>IF(F66=0,J66,IF(G66=0,I66,L66))</f>
        <v>N/A</v>
      </c>
      <c r="D66" s="112"/>
      <c r="E66" s="88"/>
      <c r="F66" s="111">
        <f>IF(COUNTIF('Smelter List'!C5:C28,"Smelter not listed")=0,0,1)</f>
        <v>0</v>
      </c>
      <c r="G66" s="85">
        <f>IF(OR(SUMPRODUCT(('Smelter List'!C5:C28="Smelter not listed")*('Smelter List'!D5:D28=""))&gt;0,SUMPRODUCT(('Smelter List'!C5:C28="Smelter not listed")*('Smelter List'!E5:E28=""))&gt;0),1,0)</f>
        <v>0</v>
      </c>
      <c r="H66" s="86">
        <f>F66*G66</f>
        <v>0</v>
      </c>
      <c r="I66" s="189" t="str">
        <f ca="1">OFFSET(L!$C$1,MATCH("Checker"&amp;"Comp",L!$A:$A,0)-1,SL,,)</f>
        <v>Complete</v>
      </c>
      <c r="J66" s="22" t="s">
        <v>3046</v>
      </c>
      <c r="K66" s="196"/>
      <c r="L66" s="22" t="s">
        <v>3047</v>
      </c>
    </row>
    <row r="67" spans="1:12">
      <c r="H67" s="22">
        <f>SUM(H4:H66)</f>
        <v>0</v>
      </c>
    </row>
    <row r="68" spans="1:12">
      <c r="A68" s="24"/>
    </row>
    <row r="69" spans="1:12">
      <c r="A69" s="24"/>
    </row>
    <row r="70" spans="1:12">
      <c r="A70" s="24"/>
    </row>
  </sheetData>
  <sheetProtection password="E985" sheet="1" objects="1" scenarios="1" formatColumns="0" formatRows="0"/>
  <customSheetViews>
    <customSheetView guid="{51531B83-BDD7-4890-A744-04812A317369}" scale="70" showGridLines="0" zeroValu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28"/>
  <conditionalFormatting sqref="B62">
    <cfRule type="expression" dxfId="23" priority="337" stopIfTrue="1">
      <formula>IF(F62=0,TRUE)</formula>
    </cfRule>
  </conditionalFormatting>
  <conditionalFormatting sqref="A5:A13">
    <cfRule type="expression" dxfId="22" priority="45" stopIfTrue="1">
      <formula>$F5=0</formula>
    </cfRule>
    <cfRule type="expression" dxfId="21" priority="46" stopIfTrue="1">
      <formula>AND($F5=1,$G5=0)</formula>
    </cfRule>
    <cfRule type="expression" dxfId="20" priority="47" stopIfTrue="1">
      <formula>AND($F5&lt;&gt;0,$G5&lt;&gt;0)</formula>
    </cfRule>
  </conditionalFormatting>
  <conditionalFormatting sqref="B61">
    <cfRule type="expression" dxfId="19" priority="43" stopIfTrue="1">
      <formula>$F61=0</formula>
    </cfRule>
  </conditionalFormatting>
  <conditionalFormatting sqref="D52">
    <cfRule type="expression" dxfId="18" priority="354" stopIfTrue="1">
      <formula>$H$52=0</formula>
    </cfRule>
  </conditionalFormatting>
  <conditionalFormatting sqref="B63">
    <cfRule type="expression" dxfId="17" priority="35" stopIfTrue="1">
      <formula>IF(F63=0,TRUE)</formula>
    </cfRule>
  </conditionalFormatting>
  <conditionalFormatting sqref="B64">
    <cfRule type="expression" dxfId="16" priority="31" stopIfTrue="1">
      <formula>IF(F64=0,TRUE)</formula>
    </cfRule>
  </conditionalFormatting>
  <conditionalFormatting sqref="B65:B66">
    <cfRule type="expression" dxfId="15" priority="27" stopIfTrue="1">
      <formula>IF(F65=0,TRUE)</formula>
    </cfRule>
  </conditionalFormatting>
  <conditionalFormatting sqref="C66">
    <cfRule type="expression" dxfId="14" priority="9" stopIfTrue="1">
      <formula>C66="Not Required"</formula>
    </cfRule>
    <cfRule type="expression" dxfId="13" priority="17" stopIfTrue="1">
      <formula>OR(C66="Complete",C66="填写", C66="記入",C66="완료",C66="Complétez",C66="Concluído",C66="Vollständig",C66="Completare",C66="Doldurun")</formula>
    </cfRule>
  </conditionalFormatting>
  <conditionalFormatting sqref="A66">
    <cfRule type="expression" dxfId="12" priority="10" stopIfTrue="1">
      <formula>C66="Not Required"</formula>
    </cfRule>
    <cfRule type="expression" dxfId="11" priority="18" stopIfTrue="1">
      <formula>OR(C66="Complete",C66="填写", C66="記入",C66="완료",C66="Complétez",C66="Concluído",C66="Vollständig",C66="Completare",C66="Doldurun")</formula>
    </cfRule>
  </conditionalFormatting>
  <conditionalFormatting sqref="A4 A15:A18 A50:A61 C15:C18 A20:A23 C25:C28 A35:A38 A40:A43 C50:C61 C20:C23 A30:A33 C35:C38 C40:C43 A25:A28 C30:C33 C45:C48 A45:A48 C4:C13">
    <cfRule type="expression" dxfId="10" priority="343" stopIfTrue="1">
      <formula>$F4=0</formula>
    </cfRule>
    <cfRule type="expression" dxfId="9" priority="344" stopIfTrue="1">
      <formula>$H4=0</formula>
    </cfRule>
    <cfRule type="expression" dxfId="8" priority="345" stopIfTrue="1">
      <formula>$H4=1</formula>
    </cfRule>
  </conditionalFormatting>
  <conditionalFormatting sqref="C66 A66">
    <cfRule type="expression" dxfId="7" priority="7" stopIfTrue="1">
      <formula>IF(AND($F$66=1,$G$66=1),TRUE,FALSE)</formula>
    </cfRule>
  </conditionalFormatting>
  <conditionalFormatting sqref="A62:A65">
    <cfRule type="expression" dxfId="6" priority="4" stopIfTrue="1">
      <formula>$F62=0</formula>
    </cfRule>
    <cfRule type="expression" dxfId="5" priority="5" stopIfTrue="1">
      <formula>$H62=0</formula>
    </cfRule>
    <cfRule type="expression" dxfId="4" priority="6" stopIfTrue="1">
      <formula>$H62=1</formula>
    </cfRule>
  </conditionalFormatting>
  <conditionalFormatting sqref="C62:C65">
    <cfRule type="expression" dxfId="3" priority="1" stopIfTrue="1">
      <formula>$F62=0</formula>
    </cfRule>
    <cfRule type="expression" dxfId="2" priority="2" stopIfTrue="1">
      <formula>$H62=0</formula>
    </cfRule>
    <cfRule type="expression" dxfId="1" priority="3" stopIfTrue="1">
      <formula>$H62=1</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3" location="Declaration!B22" display="Declaration!B22" xr:uid="{00000000-0004-0000-0500-000006000000}"/>
    <hyperlink ref="D15" location="Declaration!B26" display="Declaration!B26" xr:uid="{00000000-0004-0000-0500-000007000000}"/>
    <hyperlink ref="D16" location="Declaration!B27" display="Declaration!B27" xr:uid="{00000000-0004-0000-0500-000008000000}"/>
    <hyperlink ref="D17" location="Declaration!B28" display="Declaration!B28" xr:uid="{00000000-0004-0000-0500-000009000000}"/>
    <hyperlink ref="D18" location="Declaration!B29" display="Declaration!B29" xr:uid="{00000000-0004-0000-0500-00000A000000}"/>
    <hyperlink ref="D20" location="Declaration!B32" display="Declaration!B32" xr:uid="{00000000-0004-0000-0500-00000B000000}"/>
    <hyperlink ref="D21" location="Declaration!B33" display="Declaration!B33" xr:uid="{00000000-0004-0000-0500-00000C000000}"/>
    <hyperlink ref="D22" location="Declaration!B34" display="Declaration!B34" xr:uid="{00000000-0004-0000-0500-00000D000000}"/>
    <hyperlink ref="D23" location="Declaration!B35" display="Declaration!B35" xr:uid="{00000000-0004-0000-0500-00000E000000}"/>
    <hyperlink ref="D25" location="Declaration!B38" display="Declaration!B38" xr:uid="{00000000-0004-0000-0500-00000F000000}"/>
    <hyperlink ref="D26" location="Declaration!B39" display="Declaration!B39" xr:uid="{00000000-0004-0000-0500-000010000000}"/>
    <hyperlink ref="D27" location="Declaration!B40" display="Declaration!B40" xr:uid="{00000000-0004-0000-0500-000011000000}"/>
    <hyperlink ref="D28" location="Declaration!B41" display="Declaration!B41" xr:uid="{00000000-0004-0000-0500-000012000000}"/>
    <hyperlink ref="D35" location="Declaration!B50" display="Declaration!B50" xr:uid="{00000000-0004-0000-0500-000013000000}"/>
    <hyperlink ref="D36" location="Declaration!B51" display="Declaration!B51" xr:uid="{00000000-0004-0000-0500-000014000000}"/>
    <hyperlink ref="D37" location="Declaration!B52" display="Declaration!B52" xr:uid="{00000000-0004-0000-0500-000015000000}"/>
    <hyperlink ref="D38" location="Declaration!B53" display="Declaration!B53" xr:uid="{00000000-0004-0000-0500-000016000000}"/>
    <hyperlink ref="D40" location="Declaration!B56" display="Declaration!B56" xr:uid="{00000000-0004-0000-0500-000017000000}"/>
    <hyperlink ref="D41" location="Declaration!B57" display="Declaration!B57" xr:uid="{00000000-0004-0000-0500-000018000000}"/>
    <hyperlink ref="D42" location="Declaration!B58" display="Declaration!B58" xr:uid="{00000000-0004-0000-0500-000019000000}"/>
    <hyperlink ref="D43" location="Declaration!B59" display="Declaration!B59" xr:uid="{00000000-0004-0000-0500-00001A000000}"/>
    <hyperlink ref="D45" location="Declaration!B62" display="Declaration!B62" xr:uid="{00000000-0004-0000-0500-00001B000000}"/>
    <hyperlink ref="D46" location="Declaration!B63" display="Declaration!B63" xr:uid="{00000000-0004-0000-0500-00001C000000}"/>
    <hyperlink ref="D47" location="Declaration!B64" display="Declaration!B64" xr:uid="{00000000-0004-0000-0500-00001D000000}"/>
    <hyperlink ref="D48" location="Declaration!B65" display="Declaration!B65" xr:uid="{00000000-0004-0000-0500-00001E000000}"/>
    <hyperlink ref="D50" location="Declaration!B69" display="Declaration!B69" xr:uid="{00000000-0004-0000-0500-00001F000000}"/>
    <hyperlink ref="D51" location="Declaration!B71" display="Declaration!B71" xr:uid="{00000000-0004-0000-0500-000020000000}"/>
    <hyperlink ref="D53" location="Declaration!B73" display="Declaration!B73" xr:uid="{00000000-0004-0000-0500-000021000000}"/>
    <hyperlink ref="D54" location="Declaration!B75" display="Declaration!B75" xr:uid="{00000000-0004-0000-0500-000022000000}"/>
    <hyperlink ref="D55" location="Declaration!B77" display="Declaration!B77" xr:uid="{00000000-0004-0000-0500-000023000000}"/>
    <hyperlink ref="D56" location="Declaration!B79" display="Declaration!B79" xr:uid="{00000000-0004-0000-0500-000024000000}"/>
    <hyperlink ref="D59" location="Declaration!B83" display="Declaration!B83" xr:uid="{00000000-0004-0000-0500-000025000000}"/>
    <hyperlink ref="D60" location="Declaration!B85" display="Declaration!B85" xr:uid="{00000000-0004-0000-0500-000026000000}"/>
    <hyperlink ref="D6" location="Declaration!B10" display="Declaration!B10" xr:uid="{00000000-0004-0000-0500-000027000000}"/>
    <hyperlink ref="B2" location="'Smelter List'!A1" display="'Smelter List'!A1" xr:uid="{00000000-0004-0000-0500-000028000000}"/>
    <hyperlink ref="D61" location="'Product List'!A1" display="'Product List'!A1" xr:uid="{00000000-0004-0000-0500-000029000000}"/>
    <hyperlink ref="D62" location="'Smelter List'!A1" display="'Smelter List'!A1" xr:uid="{00000000-0004-0000-0500-00002A000000}"/>
    <hyperlink ref="D30" location="Declaration!B44" display="Declaration!B44" xr:uid="{00000000-0004-0000-0500-00002B000000}"/>
    <hyperlink ref="D31" location="Declaration!B45" display="Declaration!B45" xr:uid="{00000000-0004-0000-0500-00002C000000}"/>
    <hyperlink ref="D32" location="Declaration!B46" display="Declaration!B46" xr:uid="{00000000-0004-0000-0500-00002D000000}"/>
    <hyperlink ref="D33" location="Declaration!B47" display="Declaration!B47" xr:uid="{00000000-0004-0000-0500-00002E000000}"/>
    <hyperlink ref="D12" location="Declaration!B21" display="Declaration!B21" xr:uid="{00000000-0004-0000-0500-00002F000000}"/>
    <hyperlink ref="D7:D9" location="Declaration!B8" display="Declaration!B8" xr:uid="{00000000-0004-0000-0500-000030000000}"/>
    <hyperlink ref="D7" location="Declaration!B15" display="Declaration!B15" xr:uid="{00000000-0004-0000-0500-000031000000}"/>
    <hyperlink ref="D8" location="Declaration!B16" display="Declaration!B16" xr:uid="{00000000-0004-0000-0500-000032000000}"/>
    <hyperlink ref="D9" location="Declaration!B17" display="Declaration!B17" xr:uid="{00000000-0004-0000-0500-000033000000}"/>
    <hyperlink ref="D52" location="Declaration!G71" display="Declaration!G71" xr:uid="{00000000-0004-0000-0500-000034000000}"/>
    <hyperlink ref="D63" location="'Smelter List'!A1" display="'Smelter List'!A1" xr:uid="{00000000-0004-0000-0500-000035000000}"/>
    <hyperlink ref="D64" location="'Smelter List'!A1" display="'Smelter List'!A1" xr:uid="{00000000-0004-0000-0500-000036000000}"/>
    <hyperlink ref="D65" location="'Smelter List'!A1" display="'Smelter List'!A1" xr:uid="{00000000-0004-0000-0500-000037000000}"/>
    <hyperlink ref="D58" location="Declaration!B81" display="Declaration!B81" xr:uid="{00000000-0004-0000-0500-000038000000}"/>
  </hyperlinks>
  <pageMargins left="0.70866141732283472" right="0.70866141732283472" top="0.74803149606299213" bottom="0.74803149606299213" header="0.31496062992125984" footer="0.31496062992125984"/>
  <pageSetup scale="2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1002"/>
  <sheetViews>
    <sheetView showGridLines="0" zoomScale="70" zoomScaleNormal="70" zoomScalePageLayoutView="70" workbookViewId="0">
      <pane xSplit="2" ySplit="5" topLeftCell="C6" activePane="bottomRight" state="frozen"/>
      <selection pane="topRight" activeCell="C1" sqref="C1"/>
      <selection pane="bottomLeft" activeCell="A6" sqref="A6"/>
      <selection pane="bottomRight" activeCell="C11" sqref="C11"/>
    </sheetView>
  </sheetViews>
  <sheetFormatPr defaultColWidth="8.875" defaultRowHeight="12.75"/>
  <cols>
    <col min="1" max="1" width="3.125" style="121" customWidth="1"/>
    <col min="2" max="2" width="39.875" style="122" customWidth="1"/>
    <col min="3" max="3" width="39.875" style="121" customWidth="1"/>
    <col min="4" max="4" width="58.875" style="121" customWidth="1"/>
    <col min="5" max="5" width="1.625" style="121" customWidth="1"/>
    <col min="6" max="6" width="9" customWidth="1"/>
    <col min="7" max="16384" width="8.875" style="26"/>
  </cols>
  <sheetData>
    <row r="1" spans="1:6" ht="35.1" customHeight="1" thickTop="1">
      <c r="A1" s="442" t="str">
        <f ca="1">OFFSET(L!$C$1,MATCH("Product List"&amp;ADDRESS(ROW(),COLUMN(),4),L!$A:$A,0)-1,SL,,)</f>
        <v>Completion required only if reporting level "Product (or List of Products)" selected on the 'Declaration' worksheet.</v>
      </c>
      <c r="B1" s="443"/>
      <c r="C1" s="443"/>
      <c r="D1" s="443"/>
      <c r="E1" s="150"/>
    </row>
    <row r="2" spans="1:6">
      <c r="A2" s="29"/>
      <c r="B2" s="152"/>
      <c r="C2" s="152"/>
      <c r="D2"/>
      <c r="E2" s="30"/>
    </row>
    <row r="3" spans="1:6">
      <c r="A3" s="29"/>
      <c r="B3" s="152"/>
      <c r="C3" s="152"/>
      <c r="D3" s="152"/>
      <c r="E3" s="30"/>
    </row>
    <row r="4" spans="1:6" ht="15.75" customHeight="1">
      <c r="A4" s="29"/>
      <c r="B4" s="441" t="s">
        <v>1026</v>
      </c>
      <c r="C4" s="441"/>
      <c r="D4" s="441"/>
      <c r="E4" s="30"/>
    </row>
    <row r="5" spans="1:6" ht="15.75">
      <c r="A5" s="165"/>
      <c r="B5" s="167" t="str">
        <f ca="1">OFFSET(L!$C$1,MATCH("Product List"&amp;ADDRESS(ROW(),COLUMN(),4),L!$A:$A,0)-1,SL,,)</f>
        <v>Manufacturer’s Product Number (*)</v>
      </c>
      <c r="C5" s="167" t="str">
        <f ca="1">OFFSET(L!$C$1,MATCH("Product List"&amp;ADDRESS(ROW(),COLUMN(),4),L!$A:$A,0)-1,SL,,)</f>
        <v>Manufacturer’s Product Name</v>
      </c>
      <c r="D5" s="89" t="str">
        <f ca="1">OFFSET(L!$C$1,MATCH("Product List"&amp;ADDRESS(ROW(),COLUMN(),4),L!$A:$A,0)-1,SL,,)</f>
        <v>Comments</v>
      </c>
      <c r="E5" s="30"/>
    </row>
    <row r="6" spans="1:6" s="33" customFormat="1" ht="15.75">
      <c r="A6" s="162"/>
      <c r="B6" s="153"/>
      <c r="C6" s="116"/>
      <c r="D6" s="116"/>
      <c r="E6" s="32"/>
      <c r="F6"/>
    </row>
    <row r="7" spans="1:6" s="33" customFormat="1" ht="15.75">
      <c r="A7" s="163"/>
      <c r="B7" s="153"/>
      <c r="C7" s="116"/>
      <c r="D7" s="116"/>
      <c r="E7" s="32"/>
      <c r="F7"/>
    </row>
    <row r="8" spans="1:6" s="33" customFormat="1" ht="15.75">
      <c r="A8" s="163"/>
      <c r="B8" s="153"/>
      <c r="C8" s="116"/>
      <c r="D8" s="116"/>
      <c r="E8" s="32"/>
      <c r="F8"/>
    </row>
    <row r="9" spans="1:6" s="33" customFormat="1" ht="15.75">
      <c r="A9" s="163"/>
      <c r="B9" s="153"/>
      <c r="C9" s="116"/>
      <c r="D9" s="116"/>
      <c r="E9" s="32"/>
      <c r="F9"/>
    </row>
    <row r="10" spans="1:6" s="33" customFormat="1" ht="15.75">
      <c r="A10" s="163"/>
      <c r="B10" s="153"/>
      <c r="C10" s="116"/>
      <c r="D10" s="116"/>
      <c r="E10" s="32"/>
      <c r="F10"/>
    </row>
    <row r="11" spans="1:6" s="33" customFormat="1" ht="15.75">
      <c r="A11" s="163"/>
      <c r="B11" s="153"/>
      <c r="C11" s="116"/>
      <c r="D11" s="116"/>
      <c r="E11" s="32"/>
      <c r="F11"/>
    </row>
    <row r="12" spans="1:6" s="33" customFormat="1" ht="15.75">
      <c r="A12" s="163"/>
      <c r="B12" s="153"/>
      <c r="C12" s="116"/>
      <c r="D12" s="116"/>
      <c r="E12" s="32"/>
      <c r="F12"/>
    </row>
    <row r="13" spans="1:6" s="33" customFormat="1" ht="15.75">
      <c r="A13" s="163"/>
      <c r="B13" s="153"/>
      <c r="C13" s="116"/>
      <c r="D13" s="116"/>
      <c r="E13" s="32"/>
      <c r="F13"/>
    </row>
    <row r="14" spans="1:6" s="33" customFormat="1" ht="15.75">
      <c r="A14" s="163"/>
      <c r="B14" s="153"/>
      <c r="C14" s="116"/>
      <c r="D14" s="116"/>
      <c r="E14" s="32"/>
      <c r="F14"/>
    </row>
    <row r="15" spans="1:6" s="33" customFormat="1" ht="15.75">
      <c r="A15" s="163"/>
      <c r="B15" s="153"/>
      <c r="C15" s="116"/>
      <c r="D15" s="116"/>
      <c r="E15" s="32"/>
      <c r="F15"/>
    </row>
    <row r="16" spans="1:6" s="33" customFormat="1" ht="15.75">
      <c r="A16" s="163"/>
      <c r="B16" s="153"/>
      <c r="C16" s="116"/>
      <c r="D16" s="116"/>
      <c r="E16" s="32"/>
      <c r="F16"/>
    </row>
    <row r="17" spans="1:6" s="33" customFormat="1" ht="15.75">
      <c r="A17" s="163"/>
      <c r="B17" s="153"/>
      <c r="C17" s="116"/>
      <c r="D17" s="116"/>
      <c r="E17" s="32"/>
      <c r="F17"/>
    </row>
    <row r="18" spans="1:6" s="33" customFormat="1" ht="15.75">
      <c r="A18" s="163"/>
      <c r="B18" s="153"/>
      <c r="C18" s="116"/>
      <c r="D18" s="116"/>
      <c r="E18" s="32"/>
      <c r="F18"/>
    </row>
    <row r="19" spans="1:6" s="33" customFormat="1" ht="15.75">
      <c r="A19" s="163"/>
      <c r="B19" s="153"/>
      <c r="C19" s="116"/>
      <c r="D19" s="116"/>
      <c r="E19" s="32"/>
      <c r="F19"/>
    </row>
    <row r="20" spans="1:6" s="33" customFormat="1" ht="15.75">
      <c r="A20" s="163"/>
      <c r="B20" s="153"/>
      <c r="C20" s="116"/>
      <c r="D20" s="116"/>
      <c r="E20" s="32"/>
      <c r="F20"/>
    </row>
    <row r="21" spans="1:6" s="33" customFormat="1" ht="15.75">
      <c r="A21" s="163"/>
      <c r="B21" s="153"/>
      <c r="C21" s="116"/>
      <c r="D21" s="116"/>
      <c r="E21" s="32"/>
      <c r="F21"/>
    </row>
    <row r="22" spans="1:6" s="33" customFormat="1" ht="15.75">
      <c r="A22" s="163"/>
      <c r="B22" s="153"/>
      <c r="C22" s="116"/>
      <c r="D22" s="116"/>
      <c r="E22" s="32"/>
      <c r="F22"/>
    </row>
    <row r="23" spans="1:6" s="33" customFormat="1" ht="15.75">
      <c r="A23" s="163"/>
      <c r="B23" s="153"/>
      <c r="C23" s="116"/>
      <c r="D23" s="116"/>
      <c r="E23" s="32"/>
      <c r="F23"/>
    </row>
    <row r="24" spans="1:6" s="33" customFormat="1" ht="15.75">
      <c r="A24" s="163"/>
      <c r="B24" s="153"/>
      <c r="C24" s="116"/>
      <c r="D24" s="116"/>
      <c r="E24" s="32"/>
      <c r="F24"/>
    </row>
    <row r="25" spans="1:6" s="33" customFormat="1" ht="15.75">
      <c r="A25" s="163"/>
      <c r="B25" s="153"/>
      <c r="C25" s="116"/>
      <c r="D25" s="116"/>
      <c r="E25" s="32"/>
      <c r="F25"/>
    </row>
    <row r="26" spans="1:6" s="33" customFormat="1" ht="15.75">
      <c r="A26" s="163"/>
      <c r="B26" s="153"/>
      <c r="C26" s="116"/>
      <c r="D26" s="116"/>
      <c r="E26" s="32"/>
      <c r="F26"/>
    </row>
    <row r="27" spans="1:6" s="33" customFormat="1" ht="15.75">
      <c r="A27" s="163"/>
      <c r="B27" s="153"/>
      <c r="C27" s="116"/>
      <c r="D27" s="116"/>
      <c r="E27" s="32"/>
      <c r="F27"/>
    </row>
    <row r="28" spans="1:6" s="33" customFormat="1" ht="15.75">
      <c r="A28" s="163"/>
      <c r="B28" s="153"/>
      <c r="C28" s="116"/>
      <c r="D28" s="116"/>
      <c r="E28" s="32"/>
      <c r="F28"/>
    </row>
    <row r="29" spans="1:6" s="33" customFormat="1" ht="15.75">
      <c r="A29" s="163"/>
      <c r="B29" s="153"/>
      <c r="C29" s="116"/>
      <c r="D29" s="116"/>
      <c r="E29" s="32"/>
      <c r="F29"/>
    </row>
    <row r="30" spans="1:6" s="33" customFormat="1" ht="15.75">
      <c r="A30" s="163"/>
      <c r="B30" s="153"/>
      <c r="C30" s="116"/>
      <c r="D30" s="116"/>
      <c r="E30" s="32"/>
      <c r="F30"/>
    </row>
    <row r="31" spans="1:6" s="33" customFormat="1" ht="15.75">
      <c r="A31" s="163"/>
      <c r="B31" s="153"/>
      <c r="C31" s="116"/>
      <c r="D31" s="116"/>
      <c r="E31" s="32"/>
      <c r="F31"/>
    </row>
    <row r="32" spans="1:6" s="33" customFormat="1" ht="15.75">
      <c r="A32" s="163"/>
      <c r="B32" s="153"/>
      <c r="C32" s="116"/>
      <c r="D32" s="116"/>
      <c r="E32" s="32"/>
      <c r="F32"/>
    </row>
    <row r="33" spans="1:6" s="33" customFormat="1" ht="15.75">
      <c r="A33" s="163"/>
      <c r="B33" s="153"/>
      <c r="C33" s="116"/>
      <c r="D33" s="116"/>
      <c r="E33" s="32"/>
      <c r="F33"/>
    </row>
    <row r="34" spans="1:6" s="33" customFormat="1" ht="15.75">
      <c r="A34" s="163"/>
      <c r="B34" s="153"/>
      <c r="C34" s="116"/>
      <c r="D34" s="116"/>
      <c r="E34" s="32"/>
      <c r="F34"/>
    </row>
    <row r="35" spans="1:6" s="33" customFormat="1" ht="15.75">
      <c r="A35" s="163"/>
      <c r="B35" s="153"/>
      <c r="C35" s="116"/>
      <c r="D35" s="116"/>
      <c r="E35" s="32"/>
      <c r="F35"/>
    </row>
    <row r="36" spans="1:6" s="33" customFormat="1" ht="15.75">
      <c r="A36" s="163"/>
      <c r="B36" s="153"/>
      <c r="C36" s="116"/>
      <c r="D36" s="116"/>
      <c r="E36" s="32"/>
      <c r="F36"/>
    </row>
    <row r="37" spans="1:6" s="33" customFormat="1" ht="15.75">
      <c r="A37" s="163"/>
      <c r="B37" s="153"/>
      <c r="C37" s="116"/>
      <c r="D37" s="116"/>
      <c r="E37" s="32"/>
      <c r="F37"/>
    </row>
    <row r="38" spans="1:6" s="33" customFormat="1" ht="15.75">
      <c r="A38" s="163"/>
      <c r="B38" s="153"/>
      <c r="C38" s="116"/>
      <c r="D38" s="116"/>
      <c r="E38" s="32"/>
      <c r="F38"/>
    </row>
    <row r="39" spans="1:6" s="33" customFormat="1" ht="15.75">
      <c r="A39" s="163"/>
      <c r="B39" s="153"/>
      <c r="C39" s="116"/>
      <c r="D39" s="116"/>
      <c r="E39" s="32"/>
      <c r="F39"/>
    </row>
    <row r="40" spans="1:6" s="33" customFormat="1" ht="15.75">
      <c r="A40" s="163"/>
      <c r="B40" s="153"/>
      <c r="C40" s="116"/>
      <c r="D40" s="116"/>
      <c r="E40" s="32"/>
      <c r="F40"/>
    </row>
    <row r="41" spans="1:6" s="33" customFormat="1" ht="15.75">
      <c r="A41" s="163"/>
      <c r="B41" s="153"/>
      <c r="C41" s="116"/>
      <c r="D41" s="116"/>
      <c r="E41" s="32"/>
      <c r="F41"/>
    </row>
    <row r="42" spans="1:6" s="33" customFormat="1" ht="15.75">
      <c r="A42" s="163"/>
      <c r="B42" s="153"/>
      <c r="C42" s="116"/>
      <c r="D42" s="116"/>
      <c r="E42" s="32"/>
      <c r="F42"/>
    </row>
    <row r="43" spans="1:6" s="33" customFormat="1" ht="15.75">
      <c r="A43" s="163"/>
      <c r="B43" s="153"/>
      <c r="C43" s="116"/>
      <c r="D43" s="116"/>
      <c r="E43" s="32"/>
      <c r="F43"/>
    </row>
    <row r="44" spans="1:6" s="33" customFormat="1" ht="15.75">
      <c r="A44" s="163"/>
      <c r="B44" s="153"/>
      <c r="C44" s="116"/>
      <c r="D44" s="116"/>
      <c r="E44" s="32"/>
      <c r="F44"/>
    </row>
    <row r="45" spans="1:6" s="33" customFormat="1" ht="15.75">
      <c r="A45" s="163"/>
      <c r="B45" s="153"/>
      <c r="C45" s="116"/>
      <c r="D45" s="116"/>
      <c r="E45" s="32"/>
      <c r="F45"/>
    </row>
    <row r="46" spans="1:6" s="33" customFormat="1" ht="15.75">
      <c r="A46" s="163"/>
      <c r="B46" s="153"/>
      <c r="C46" s="116"/>
      <c r="D46" s="116"/>
      <c r="E46" s="32"/>
      <c r="F46"/>
    </row>
    <row r="47" spans="1:6" s="33" customFormat="1" ht="15.75">
      <c r="A47" s="163"/>
      <c r="B47" s="153"/>
      <c r="C47" s="116"/>
      <c r="D47" s="116"/>
      <c r="E47" s="32"/>
      <c r="F47"/>
    </row>
    <row r="48" spans="1:6" s="33" customFormat="1" ht="15.75">
      <c r="A48" s="163"/>
      <c r="B48" s="153"/>
      <c r="C48" s="116"/>
      <c r="D48" s="116"/>
      <c r="E48" s="32"/>
      <c r="F48"/>
    </row>
    <row r="49" spans="1:6" s="33" customFormat="1" ht="15.75">
      <c r="A49" s="163"/>
      <c r="B49" s="153"/>
      <c r="C49" s="116"/>
      <c r="D49" s="116"/>
      <c r="E49" s="32"/>
      <c r="F49"/>
    </row>
    <row r="50" spans="1:6" s="33" customFormat="1" ht="15.75">
      <c r="A50" s="163"/>
      <c r="B50" s="153"/>
      <c r="C50" s="116"/>
      <c r="D50" s="116"/>
      <c r="E50" s="32"/>
      <c r="F50"/>
    </row>
    <row r="51" spans="1:6" s="33" customFormat="1" ht="15.75">
      <c r="A51" s="163"/>
      <c r="B51" s="153"/>
      <c r="C51" s="116"/>
      <c r="D51" s="116"/>
      <c r="E51" s="32"/>
      <c r="F51"/>
    </row>
    <row r="52" spans="1:6" s="33" customFormat="1" ht="15.75">
      <c r="A52" s="163"/>
      <c r="B52" s="153"/>
      <c r="C52" s="116"/>
      <c r="D52" s="116"/>
      <c r="E52" s="32"/>
      <c r="F52"/>
    </row>
    <row r="53" spans="1:6" s="33" customFormat="1" ht="15.75">
      <c r="A53" s="163"/>
      <c r="B53" s="153"/>
      <c r="C53" s="116"/>
      <c r="D53" s="116"/>
      <c r="E53" s="32"/>
      <c r="F53"/>
    </row>
    <row r="54" spans="1:6" s="33" customFormat="1" ht="15.75">
      <c r="A54" s="163"/>
      <c r="B54" s="153"/>
      <c r="C54" s="116"/>
      <c r="D54" s="116"/>
      <c r="E54" s="32"/>
      <c r="F54"/>
    </row>
    <row r="55" spans="1:6" s="33" customFormat="1" ht="15.75">
      <c r="A55" s="163"/>
      <c r="B55" s="153"/>
      <c r="C55" s="116"/>
      <c r="D55" s="116"/>
      <c r="E55" s="32"/>
      <c r="F55"/>
    </row>
    <row r="56" spans="1:6" s="33" customFormat="1" ht="15.75">
      <c r="A56" s="163"/>
      <c r="B56" s="153"/>
      <c r="C56" s="116"/>
      <c r="D56" s="116"/>
      <c r="E56" s="32"/>
      <c r="F56"/>
    </row>
    <row r="57" spans="1:6" s="33" customFormat="1" ht="15.75">
      <c r="A57" s="163"/>
      <c r="B57" s="153"/>
      <c r="C57" s="116"/>
      <c r="D57" s="116"/>
      <c r="E57" s="32"/>
      <c r="F57"/>
    </row>
    <row r="58" spans="1:6" s="33" customFormat="1" ht="15.75">
      <c r="A58" s="163"/>
      <c r="B58" s="153"/>
      <c r="C58" s="116"/>
      <c r="D58" s="116"/>
      <c r="E58" s="32"/>
      <c r="F58"/>
    </row>
    <row r="59" spans="1:6" s="33" customFormat="1" ht="15.75">
      <c r="A59" s="163"/>
      <c r="B59" s="153"/>
      <c r="C59" s="116"/>
      <c r="D59" s="116"/>
      <c r="E59" s="32"/>
      <c r="F59"/>
    </row>
    <row r="60" spans="1:6" s="33" customFormat="1" ht="15.75">
      <c r="A60" s="163"/>
      <c r="B60" s="153"/>
      <c r="C60" s="116"/>
      <c r="D60" s="116"/>
      <c r="E60" s="32"/>
      <c r="F60"/>
    </row>
    <row r="61" spans="1:6" s="33" customFormat="1" ht="15.75">
      <c r="A61" s="163"/>
      <c r="B61" s="153"/>
      <c r="C61" s="116"/>
      <c r="D61" s="116"/>
      <c r="E61" s="32"/>
      <c r="F61"/>
    </row>
    <row r="62" spans="1:6" s="33" customFormat="1" ht="15.75">
      <c r="A62" s="163"/>
      <c r="B62" s="153"/>
      <c r="C62" s="116"/>
      <c r="D62" s="116"/>
      <c r="E62" s="32"/>
      <c r="F62"/>
    </row>
    <row r="63" spans="1:6" s="33" customFormat="1" ht="15.75">
      <c r="A63" s="163"/>
      <c r="B63" s="153"/>
      <c r="C63" s="116"/>
      <c r="D63" s="116"/>
      <c r="E63" s="32"/>
      <c r="F63"/>
    </row>
    <row r="64" spans="1:6" s="33" customFormat="1" ht="15.75">
      <c r="A64" s="163"/>
      <c r="B64" s="153"/>
      <c r="C64" s="116"/>
      <c r="D64" s="116"/>
      <c r="E64" s="32"/>
      <c r="F64"/>
    </row>
    <row r="65" spans="1:6" s="33" customFormat="1" ht="15.75">
      <c r="A65" s="163"/>
      <c r="B65" s="153"/>
      <c r="C65" s="116"/>
      <c r="D65" s="116"/>
      <c r="E65" s="32"/>
      <c r="F65"/>
    </row>
    <row r="66" spans="1:6" s="33" customFormat="1" ht="15.75">
      <c r="A66" s="163"/>
      <c r="B66" s="153"/>
      <c r="C66" s="116"/>
      <c r="D66" s="116"/>
      <c r="E66" s="32"/>
      <c r="F66"/>
    </row>
    <row r="67" spans="1:6" s="33" customFormat="1" ht="15.75">
      <c r="A67" s="163"/>
      <c r="B67" s="153"/>
      <c r="C67" s="116"/>
      <c r="D67" s="116"/>
      <c r="E67" s="32"/>
      <c r="F67"/>
    </row>
    <row r="68" spans="1:6" s="33" customFormat="1" ht="15.75">
      <c r="A68" s="163"/>
      <c r="B68" s="153"/>
      <c r="C68" s="116"/>
      <c r="D68" s="116"/>
      <c r="E68" s="32"/>
      <c r="F68"/>
    </row>
    <row r="69" spans="1:6" s="33" customFormat="1" ht="15.75">
      <c r="A69" s="163"/>
      <c r="B69" s="153"/>
      <c r="C69" s="116"/>
      <c r="D69" s="116"/>
      <c r="E69" s="32"/>
      <c r="F69"/>
    </row>
    <row r="70" spans="1:6" s="33" customFormat="1" ht="15.75">
      <c r="A70" s="163"/>
      <c r="B70" s="153"/>
      <c r="C70" s="116"/>
      <c r="D70" s="116"/>
      <c r="E70" s="32"/>
      <c r="F70"/>
    </row>
    <row r="71" spans="1:6" s="33" customFormat="1" ht="15.75">
      <c r="A71" s="163"/>
      <c r="B71" s="153"/>
      <c r="C71" s="116"/>
      <c r="D71" s="116"/>
      <c r="E71" s="32"/>
      <c r="F71"/>
    </row>
    <row r="72" spans="1:6" s="33" customFormat="1" ht="15.75">
      <c r="A72" s="163"/>
      <c r="B72" s="153"/>
      <c r="C72" s="116"/>
      <c r="D72" s="116"/>
      <c r="E72" s="32"/>
      <c r="F72"/>
    </row>
    <row r="73" spans="1:6" s="33" customFormat="1" ht="15.75">
      <c r="A73" s="163"/>
      <c r="B73" s="153"/>
      <c r="C73" s="116"/>
      <c r="D73" s="116"/>
      <c r="E73" s="32"/>
      <c r="F73"/>
    </row>
    <row r="74" spans="1:6" s="33" customFormat="1" ht="15.75">
      <c r="A74" s="163"/>
      <c r="B74" s="153"/>
      <c r="C74" s="116"/>
      <c r="D74" s="116"/>
      <c r="E74" s="32"/>
      <c r="F74"/>
    </row>
    <row r="75" spans="1:6" s="33" customFormat="1" ht="15.75">
      <c r="A75" s="163"/>
      <c r="B75" s="153"/>
      <c r="C75" s="116"/>
      <c r="D75" s="116"/>
      <c r="E75" s="32"/>
      <c r="F75"/>
    </row>
    <row r="76" spans="1:6" s="33" customFormat="1" ht="15.75">
      <c r="A76" s="163"/>
      <c r="B76" s="153"/>
      <c r="C76" s="116"/>
      <c r="D76" s="116"/>
      <c r="E76" s="32"/>
      <c r="F76"/>
    </row>
    <row r="77" spans="1:6" s="33" customFormat="1" ht="15.75">
      <c r="A77" s="163"/>
      <c r="B77" s="153"/>
      <c r="C77" s="116"/>
      <c r="D77" s="116"/>
      <c r="E77" s="32"/>
      <c r="F77"/>
    </row>
    <row r="78" spans="1:6" s="33" customFormat="1" ht="15.75">
      <c r="A78" s="163"/>
      <c r="B78" s="153"/>
      <c r="C78" s="116"/>
      <c r="D78" s="116"/>
      <c r="E78" s="32"/>
      <c r="F78"/>
    </row>
    <row r="79" spans="1:6" s="33" customFormat="1" ht="15.75">
      <c r="A79" s="163"/>
      <c r="B79" s="153"/>
      <c r="C79" s="116"/>
      <c r="D79" s="116"/>
      <c r="E79" s="32"/>
      <c r="F79"/>
    </row>
    <row r="80" spans="1:6" s="33" customFormat="1" ht="15.75">
      <c r="A80" s="163"/>
      <c r="B80" s="153"/>
      <c r="C80" s="116"/>
      <c r="D80" s="116"/>
      <c r="E80" s="32"/>
      <c r="F80"/>
    </row>
    <row r="81" spans="1:6" s="33" customFormat="1" ht="15.75">
      <c r="A81" s="163"/>
      <c r="B81" s="153"/>
      <c r="C81" s="116"/>
      <c r="D81" s="116"/>
      <c r="E81" s="32"/>
      <c r="F81"/>
    </row>
    <row r="82" spans="1:6" s="33" customFormat="1" ht="15.75">
      <c r="A82" s="163"/>
      <c r="B82" s="153"/>
      <c r="C82" s="116"/>
      <c r="D82" s="116"/>
      <c r="E82" s="32"/>
      <c r="F82"/>
    </row>
    <row r="83" spans="1:6" s="33" customFormat="1" ht="15.75">
      <c r="A83" s="163"/>
      <c r="B83" s="153"/>
      <c r="C83" s="116"/>
      <c r="D83" s="116"/>
      <c r="E83" s="32"/>
      <c r="F83"/>
    </row>
    <row r="84" spans="1:6" s="33" customFormat="1" ht="15.75">
      <c r="A84" s="163"/>
      <c r="B84" s="153"/>
      <c r="C84" s="116"/>
      <c r="D84" s="116"/>
      <c r="E84" s="32"/>
      <c r="F84"/>
    </row>
    <row r="85" spans="1:6" s="33" customFormat="1" ht="15.75">
      <c r="A85" s="163"/>
      <c r="B85" s="153"/>
      <c r="C85" s="116"/>
      <c r="D85" s="116"/>
      <c r="E85" s="32"/>
      <c r="F85"/>
    </row>
    <row r="86" spans="1:6" s="33" customFormat="1" ht="15.75">
      <c r="A86" s="163"/>
      <c r="B86" s="153"/>
      <c r="C86" s="116"/>
      <c r="D86" s="116"/>
      <c r="E86" s="32"/>
      <c r="F86"/>
    </row>
    <row r="87" spans="1:6" s="33" customFormat="1" ht="15.75">
      <c r="A87" s="163"/>
      <c r="B87" s="153"/>
      <c r="C87" s="116"/>
      <c r="D87" s="116"/>
      <c r="E87" s="32"/>
      <c r="F87"/>
    </row>
    <row r="88" spans="1:6" s="33" customFormat="1" ht="15.75">
      <c r="A88" s="163"/>
      <c r="B88" s="153"/>
      <c r="C88" s="116"/>
      <c r="D88" s="116"/>
      <c r="E88" s="32"/>
      <c r="F88"/>
    </row>
    <row r="89" spans="1:6" s="33" customFormat="1" ht="15.75">
      <c r="A89" s="163"/>
      <c r="B89" s="153"/>
      <c r="C89" s="116"/>
      <c r="D89" s="116"/>
      <c r="E89" s="32"/>
      <c r="F89"/>
    </row>
    <row r="90" spans="1:6" s="33" customFormat="1" ht="15.75">
      <c r="A90" s="163"/>
      <c r="B90" s="153"/>
      <c r="C90" s="116"/>
      <c r="D90" s="116"/>
      <c r="E90" s="32"/>
      <c r="F90"/>
    </row>
    <row r="91" spans="1:6" s="33" customFormat="1" ht="15.75">
      <c r="A91" s="163"/>
      <c r="B91" s="153"/>
      <c r="C91" s="116"/>
      <c r="D91" s="116"/>
      <c r="E91" s="32"/>
      <c r="F91"/>
    </row>
    <row r="92" spans="1:6" s="33" customFormat="1" ht="15.75">
      <c r="A92" s="163"/>
      <c r="B92" s="153"/>
      <c r="C92" s="116"/>
      <c r="D92" s="116"/>
      <c r="E92" s="32"/>
      <c r="F92"/>
    </row>
    <row r="93" spans="1:6" s="33" customFormat="1" ht="15.75">
      <c r="A93" s="163"/>
      <c r="B93" s="153"/>
      <c r="C93" s="116"/>
      <c r="D93" s="116"/>
      <c r="E93" s="32"/>
      <c r="F93"/>
    </row>
    <row r="94" spans="1:6" s="33" customFormat="1" ht="15.75">
      <c r="A94" s="163"/>
      <c r="B94" s="153"/>
      <c r="C94" s="116"/>
      <c r="D94" s="116"/>
      <c r="E94" s="32"/>
      <c r="F94"/>
    </row>
    <row r="95" spans="1:6" s="33" customFormat="1" ht="15.75">
      <c r="A95" s="163"/>
      <c r="B95" s="153"/>
      <c r="C95" s="116"/>
      <c r="D95" s="116"/>
      <c r="E95" s="32"/>
      <c r="F95"/>
    </row>
    <row r="96" spans="1:6" s="33" customFormat="1" ht="15.75">
      <c r="A96" s="163"/>
      <c r="B96" s="153"/>
      <c r="C96" s="116"/>
      <c r="D96" s="116"/>
      <c r="E96" s="32"/>
      <c r="F96"/>
    </row>
    <row r="97" spans="1:6" s="33" customFormat="1" ht="15.75">
      <c r="A97" s="163"/>
      <c r="B97" s="153"/>
      <c r="C97" s="116"/>
      <c r="D97" s="116"/>
      <c r="E97" s="32"/>
      <c r="F97"/>
    </row>
    <row r="98" spans="1:6" s="33" customFormat="1" ht="15.75">
      <c r="A98" s="163"/>
      <c r="B98" s="153"/>
      <c r="C98" s="116"/>
      <c r="D98" s="116"/>
      <c r="E98" s="32"/>
      <c r="F98"/>
    </row>
    <row r="99" spans="1:6" s="33" customFormat="1" ht="15.75">
      <c r="A99" s="163"/>
      <c r="B99" s="153"/>
      <c r="C99" s="116"/>
      <c r="D99" s="116"/>
      <c r="E99" s="32"/>
      <c r="F99"/>
    </row>
    <row r="100" spans="1:6" s="33" customFormat="1" ht="15.75">
      <c r="A100" s="163"/>
      <c r="B100" s="153"/>
      <c r="C100" s="116"/>
      <c r="D100" s="116"/>
      <c r="E100" s="32"/>
      <c r="F100"/>
    </row>
    <row r="101" spans="1:6" s="33" customFormat="1" ht="15.75">
      <c r="A101" s="163"/>
      <c r="B101" s="153"/>
      <c r="C101" s="116"/>
      <c r="D101" s="116"/>
      <c r="E101" s="32"/>
      <c r="F101"/>
    </row>
    <row r="102" spans="1:6" s="33" customFormat="1" ht="15.75">
      <c r="A102" s="163"/>
      <c r="B102" s="153"/>
      <c r="C102" s="116"/>
      <c r="D102" s="116"/>
      <c r="E102" s="32"/>
      <c r="F102"/>
    </row>
    <row r="103" spans="1:6" s="33" customFormat="1" ht="15.75">
      <c r="A103" s="163"/>
      <c r="B103" s="153"/>
      <c r="C103" s="116"/>
      <c r="D103" s="116"/>
      <c r="E103" s="32"/>
      <c r="F103"/>
    </row>
    <row r="104" spans="1:6" s="33" customFormat="1" ht="15.75">
      <c r="A104" s="163"/>
      <c r="B104" s="153"/>
      <c r="C104" s="116"/>
      <c r="D104" s="116"/>
      <c r="E104" s="32"/>
      <c r="F104"/>
    </row>
    <row r="105" spans="1:6" s="33" customFormat="1" ht="15.75">
      <c r="A105" s="163"/>
      <c r="B105" s="153"/>
      <c r="C105" s="116"/>
      <c r="D105" s="116"/>
      <c r="E105" s="32"/>
      <c r="F105"/>
    </row>
    <row r="106" spans="1:6" s="33" customFormat="1" ht="15.75">
      <c r="A106" s="163"/>
      <c r="B106" s="153"/>
      <c r="C106" s="116"/>
      <c r="D106" s="116"/>
      <c r="E106" s="32"/>
      <c r="F106"/>
    </row>
    <row r="107" spans="1:6" s="33" customFormat="1" ht="15.75">
      <c r="A107" s="163"/>
      <c r="B107" s="153"/>
      <c r="C107" s="116"/>
      <c r="D107" s="116"/>
      <c r="E107" s="32"/>
      <c r="F107"/>
    </row>
    <row r="108" spans="1:6" s="33" customFormat="1" ht="15.75">
      <c r="A108" s="163"/>
      <c r="B108" s="153"/>
      <c r="C108" s="116"/>
      <c r="D108" s="116"/>
      <c r="E108" s="32"/>
      <c r="F108"/>
    </row>
    <row r="109" spans="1:6" s="33" customFormat="1" ht="15.75">
      <c r="A109" s="163"/>
      <c r="B109" s="153"/>
      <c r="C109" s="116"/>
      <c r="D109" s="116"/>
      <c r="E109" s="32"/>
      <c r="F109"/>
    </row>
    <row r="110" spans="1:6" s="33" customFormat="1" ht="15.75">
      <c r="A110" s="163"/>
      <c r="B110" s="153"/>
      <c r="C110" s="116"/>
      <c r="D110" s="116"/>
      <c r="E110" s="32"/>
      <c r="F110"/>
    </row>
    <row r="111" spans="1:6" s="33" customFormat="1" ht="15.75">
      <c r="A111" s="163"/>
      <c r="B111" s="153"/>
      <c r="C111" s="116"/>
      <c r="D111" s="116"/>
      <c r="E111" s="32"/>
      <c r="F111"/>
    </row>
    <row r="112" spans="1:6" s="33" customFormat="1" ht="15.75">
      <c r="A112" s="163"/>
      <c r="B112" s="153"/>
      <c r="C112" s="116"/>
      <c r="D112" s="116"/>
      <c r="E112" s="32"/>
      <c r="F112"/>
    </row>
    <row r="113" spans="1:6" s="33" customFormat="1" ht="15.75">
      <c r="A113" s="163"/>
      <c r="B113" s="153"/>
      <c r="C113" s="116"/>
      <c r="D113" s="116"/>
      <c r="E113" s="32"/>
      <c r="F113"/>
    </row>
    <row r="114" spans="1:6" s="33" customFormat="1" ht="15.75">
      <c r="A114" s="163"/>
      <c r="B114" s="153"/>
      <c r="C114" s="116"/>
      <c r="D114" s="116"/>
      <c r="E114" s="32"/>
      <c r="F114"/>
    </row>
    <row r="115" spans="1:6" s="33" customFormat="1" ht="15.75">
      <c r="A115" s="163"/>
      <c r="B115" s="153"/>
      <c r="C115" s="116"/>
      <c r="D115" s="116"/>
      <c r="E115" s="32"/>
      <c r="F115"/>
    </row>
    <row r="116" spans="1:6" s="33" customFormat="1" ht="15.75">
      <c r="A116" s="163"/>
      <c r="B116" s="153"/>
      <c r="C116" s="116"/>
      <c r="D116" s="116"/>
      <c r="E116" s="32"/>
      <c r="F116"/>
    </row>
    <row r="117" spans="1:6" s="33" customFormat="1" ht="15.75">
      <c r="A117" s="163"/>
      <c r="B117" s="153"/>
      <c r="C117" s="116"/>
      <c r="D117" s="116"/>
      <c r="E117" s="32"/>
      <c r="F117"/>
    </row>
    <row r="118" spans="1:6" s="33" customFormat="1" ht="15.75">
      <c r="A118" s="163"/>
      <c r="B118" s="153"/>
      <c r="C118" s="116"/>
      <c r="D118" s="116"/>
      <c r="E118" s="32"/>
      <c r="F118"/>
    </row>
    <row r="119" spans="1:6" s="33" customFormat="1" ht="15.75">
      <c r="A119" s="163"/>
      <c r="B119" s="153"/>
      <c r="C119" s="116"/>
      <c r="D119" s="116"/>
      <c r="E119" s="32"/>
      <c r="F119"/>
    </row>
    <row r="120" spans="1:6" s="33" customFormat="1" ht="15.75">
      <c r="A120" s="163"/>
      <c r="B120" s="153"/>
      <c r="C120" s="116"/>
      <c r="D120" s="116"/>
      <c r="E120" s="32"/>
      <c r="F120"/>
    </row>
    <row r="121" spans="1:6" s="33" customFormat="1" ht="15.75">
      <c r="A121" s="163"/>
      <c r="B121" s="153"/>
      <c r="C121" s="116"/>
      <c r="D121" s="116"/>
      <c r="E121" s="32"/>
      <c r="F121"/>
    </row>
    <row r="122" spans="1:6" s="33" customFormat="1" ht="15.75">
      <c r="A122" s="163"/>
      <c r="B122" s="153"/>
      <c r="C122" s="116"/>
      <c r="D122" s="116"/>
      <c r="E122" s="32"/>
      <c r="F122"/>
    </row>
    <row r="123" spans="1:6" s="33" customFormat="1" ht="15.75">
      <c r="A123" s="163"/>
      <c r="B123" s="153"/>
      <c r="C123" s="116"/>
      <c r="D123" s="116"/>
      <c r="E123" s="32"/>
      <c r="F123"/>
    </row>
    <row r="124" spans="1:6" s="33" customFormat="1" ht="15.75">
      <c r="A124" s="163"/>
      <c r="B124" s="153"/>
      <c r="C124" s="116"/>
      <c r="D124" s="116"/>
      <c r="E124" s="32"/>
      <c r="F124"/>
    </row>
    <row r="125" spans="1:6" s="33" customFormat="1" ht="15.75">
      <c r="A125" s="163"/>
      <c r="B125" s="153"/>
      <c r="C125" s="116"/>
      <c r="D125" s="116"/>
      <c r="E125" s="32"/>
      <c r="F125"/>
    </row>
    <row r="126" spans="1:6" s="33" customFormat="1" ht="15.75">
      <c r="A126" s="163"/>
      <c r="B126" s="153"/>
      <c r="C126" s="116"/>
      <c r="D126" s="116"/>
      <c r="E126" s="32"/>
      <c r="F126"/>
    </row>
    <row r="127" spans="1:6" s="33" customFormat="1" ht="15.75">
      <c r="A127" s="163"/>
      <c r="B127" s="153"/>
      <c r="C127" s="116"/>
      <c r="D127" s="116"/>
      <c r="E127" s="32"/>
      <c r="F127"/>
    </row>
    <row r="128" spans="1:6" s="33" customFormat="1" ht="15.75">
      <c r="A128" s="163"/>
      <c r="B128" s="153"/>
      <c r="C128" s="116"/>
      <c r="D128" s="116"/>
      <c r="E128" s="32"/>
      <c r="F128"/>
    </row>
    <row r="129" spans="1:6" s="33" customFormat="1" ht="15.75">
      <c r="A129" s="163"/>
      <c r="B129" s="153"/>
      <c r="C129" s="116"/>
      <c r="D129" s="116"/>
      <c r="E129" s="32"/>
      <c r="F129"/>
    </row>
    <row r="130" spans="1:6" s="33" customFormat="1" ht="15.75">
      <c r="A130" s="163"/>
      <c r="B130" s="153"/>
      <c r="C130" s="116"/>
      <c r="D130" s="116"/>
      <c r="E130" s="32"/>
      <c r="F130"/>
    </row>
    <row r="131" spans="1:6" s="33" customFormat="1" ht="15.75">
      <c r="A131" s="163"/>
      <c r="B131" s="153"/>
      <c r="C131" s="116"/>
      <c r="D131" s="116"/>
      <c r="E131" s="32"/>
      <c r="F131"/>
    </row>
    <row r="132" spans="1:6" s="33" customFormat="1" ht="15.75">
      <c r="A132" s="163"/>
      <c r="B132" s="153"/>
      <c r="C132" s="116"/>
      <c r="D132" s="116"/>
      <c r="E132" s="32"/>
      <c r="F132"/>
    </row>
    <row r="133" spans="1:6" s="33" customFormat="1" ht="15.75">
      <c r="A133" s="163"/>
      <c r="B133" s="153"/>
      <c r="C133" s="116"/>
      <c r="D133" s="116"/>
      <c r="E133" s="32"/>
      <c r="F133"/>
    </row>
    <row r="134" spans="1:6" s="33" customFormat="1" ht="15.75">
      <c r="A134" s="163"/>
      <c r="B134" s="153"/>
      <c r="C134" s="116"/>
      <c r="D134" s="116"/>
      <c r="E134" s="32"/>
      <c r="F134"/>
    </row>
    <row r="135" spans="1:6" s="33" customFormat="1" ht="15.75">
      <c r="A135" s="163"/>
      <c r="B135" s="153"/>
      <c r="C135" s="116"/>
      <c r="D135" s="116"/>
      <c r="E135" s="32"/>
      <c r="F135"/>
    </row>
    <row r="136" spans="1:6" s="33" customFormat="1" ht="15.75">
      <c r="A136" s="163"/>
      <c r="B136" s="153"/>
      <c r="C136" s="116"/>
      <c r="D136" s="116"/>
      <c r="E136" s="32"/>
      <c r="F136"/>
    </row>
    <row r="137" spans="1:6" s="33" customFormat="1" ht="15.75">
      <c r="A137" s="163"/>
      <c r="B137" s="153"/>
      <c r="C137" s="116"/>
      <c r="D137" s="116"/>
      <c r="E137" s="32"/>
      <c r="F137"/>
    </row>
    <row r="138" spans="1:6" s="33" customFormat="1" ht="15.75">
      <c r="A138" s="163"/>
      <c r="B138" s="153"/>
      <c r="C138" s="116"/>
      <c r="D138" s="116"/>
      <c r="E138" s="32"/>
      <c r="F138"/>
    </row>
    <row r="139" spans="1:6" s="33" customFormat="1" ht="15.75">
      <c r="A139" s="163"/>
      <c r="B139" s="153"/>
      <c r="C139" s="116"/>
      <c r="D139" s="116"/>
      <c r="E139" s="32"/>
      <c r="F139"/>
    </row>
    <row r="140" spans="1:6" s="33" customFormat="1" ht="15.75">
      <c r="A140" s="163"/>
      <c r="B140" s="153"/>
      <c r="C140" s="116"/>
      <c r="D140" s="116"/>
      <c r="E140" s="32"/>
      <c r="F140"/>
    </row>
    <row r="141" spans="1:6" s="33" customFormat="1" ht="15.75">
      <c r="A141" s="163"/>
      <c r="B141" s="153"/>
      <c r="C141" s="116"/>
      <c r="D141" s="116"/>
      <c r="E141" s="32"/>
      <c r="F141"/>
    </row>
    <row r="142" spans="1:6" s="33" customFormat="1" ht="15.75">
      <c r="A142" s="163"/>
      <c r="B142" s="153"/>
      <c r="C142" s="116"/>
      <c r="D142" s="116"/>
      <c r="E142" s="32"/>
      <c r="F142"/>
    </row>
    <row r="143" spans="1:6" s="33" customFormat="1" ht="15.75">
      <c r="A143" s="163"/>
      <c r="B143" s="153"/>
      <c r="C143" s="116"/>
      <c r="D143" s="116"/>
      <c r="E143" s="32"/>
      <c r="F143"/>
    </row>
    <row r="144" spans="1:6" s="33" customFormat="1" ht="15.75">
      <c r="A144" s="163"/>
      <c r="B144" s="153"/>
      <c r="C144" s="116"/>
      <c r="D144" s="116"/>
      <c r="E144" s="32"/>
      <c r="F144"/>
    </row>
    <row r="145" spans="1:6" s="33" customFormat="1" ht="15.75">
      <c r="A145" s="163"/>
      <c r="B145" s="153"/>
      <c r="C145" s="116"/>
      <c r="D145" s="116"/>
      <c r="E145" s="32"/>
      <c r="F145"/>
    </row>
    <row r="146" spans="1:6" s="33" customFormat="1" ht="15.75">
      <c r="A146" s="163"/>
      <c r="B146" s="153"/>
      <c r="C146" s="116"/>
      <c r="D146" s="116"/>
      <c r="E146" s="32"/>
      <c r="F146"/>
    </row>
    <row r="147" spans="1:6" s="33" customFormat="1" ht="15.75">
      <c r="A147" s="163"/>
      <c r="B147" s="153"/>
      <c r="C147" s="116"/>
      <c r="D147" s="116"/>
      <c r="E147" s="32"/>
      <c r="F147"/>
    </row>
    <row r="148" spans="1:6" s="33" customFormat="1" ht="15.75">
      <c r="A148" s="163"/>
      <c r="B148" s="153"/>
      <c r="C148" s="116"/>
      <c r="D148" s="116"/>
      <c r="E148" s="32"/>
      <c r="F148"/>
    </row>
    <row r="149" spans="1:6" s="33" customFormat="1" ht="15.75">
      <c r="A149" s="163"/>
      <c r="B149" s="153"/>
      <c r="C149" s="116"/>
      <c r="D149" s="116"/>
      <c r="E149" s="32"/>
      <c r="F149"/>
    </row>
    <row r="150" spans="1:6" s="33" customFormat="1" ht="15.75">
      <c r="A150" s="163"/>
      <c r="B150" s="153"/>
      <c r="C150" s="116"/>
      <c r="D150" s="116"/>
      <c r="E150" s="32"/>
      <c r="F150"/>
    </row>
    <row r="151" spans="1:6" s="33" customFormat="1" ht="15.75">
      <c r="A151" s="163"/>
      <c r="B151" s="153"/>
      <c r="C151" s="116"/>
      <c r="D151" s="116"/>
      <c r="E151" s="32"/>
      <c r="F151"/>
    </row>
    <row r="152" spans="1:6" s="33" customFormat="1" ht="15.75">
      <c r="A152" s="163"/>
      <c r="B152" s="153"/>
      <c r="C152" s="116"/>
      <c r="D152" s="116"/>
      <c r="E152" s="32"/>
      <c r="F152"/>
    </row>
    <row r="153" spans="1:6" s="33" customFormat="1" ht="15.75">
      <c r="A153" s="163"/>
      <c r="B153" s="153"/>
      <c r="C153" s="116"/>
      <c r="D153" s="116"/>
      <c r="E153" s="32"/>
      <c r="F153"/>
    </row>
    <row r="154" spans="1:6" s="33" customFormat="1" ht="15.75">
      <c r="A154" s="163"/>
      <c r="B154" s="153"/>
      <c r="C154" s="116"/>
      <c r="D154" s="116"/>
      <c r="E154" s="32"/>
      <c r="F154"/>
    </row>
    <row r="155" spans="1:6" s="33" customFormat="1" ht="15.75">
      <c r="A155" s="163"/>
      <c r="B155" s="153"/>
      <c r="C155" s="116"/>
      <c r="D155" s="116"/>
      <c r="E155" s="32"/>
      <c r="F155"/>
    </row>
    <row r="156" spans="1:6" s="33" customFormat="1" ht="15.75">
      <c r="A156" s="163"/>
      <c r="B156" s="153"/>
      <c r="C156" s="116"/>
      <c r="D156" s="116"/>
      <c r="E156" s="32"/>
      <c r="F156"/>
    </row>
    <row r="157" spans="1:6" s="33" customFormat="1" ht="15.75">
      <c r="A157" s="163"/>
      <c r="B157" s="153"/>
      <c r="C157" s="116"/>
      <c r="D157" s="116"/>
      <c r="E157" s="32"/>
      <c r="F157"/>
    </row>
    <row r="158" spans="1:6" s="33" customFormat="1" ht="15.75">
      <c r="A158" s="163"/>
      <c r="B158" s="153"/>
      <c r="C158" s="116"/>
      <c r="D158" s="116"/>
      <c r="E158" s="32"/>
      <c r="F158"/>
    </row>
    <row r="159" spans="1:6" s="33" customFormat="1" ht="15.75">
      <c r="A159" s="163"/>
      <c r="B159" s="153"/>
      <c r="C159" s="116"/>
      <c r="D159" s="116"/>
      <c r="E159" s="32"/>
      <c r="F159"/>
    </row>
    <row r="160" spans="1:6" s="33" customFormat="1" ht="15.75">
      <c r="A160" s="163"/>
      <c r="B160" s="153"/>
      <c r="C160" s="116"/>
      <c r="D160" s="116"/>
      <c r="E160" s="32"/>
      <c r="F160"/>
    </row>
    <row r="161" spans="1:6" s="33" customFormat="1" ht="15.75">
      <c r="A161" s="163"/>
      <c r="B161" s="153"/>
      <c r="C161" s="116"/>
      <c r="D161" s="116"/>
      <c r="E161" s="32"/>
      <c r="F161"/>
    </row>
    <row r="162" spans="1:6" s="33" customFormat="1" ht="15.75">
      <c r="A162" s="163"/>
      <c r="B162" s="153"/>
      <c r="C162" s="116"/>
      <c r="D162" s="116"/>
      <c r="E162" s="32"/>
      <c r="F162"/>
    </row>
    <row r="163" spans="1:6" s="33" customFormat="1" ht="15.75">
      <c r="A163" s="163"/>
      <c r="B163" s="153"/>
      <c r="C163" s="116"/>
      <c r="D163" s="116"/>
      <c r="E163" s="32"/>
      <c r="F163"/>
    </row>
    <row r="164" spans="1:6" s="33" customFormat="1" ht="15.75">
      <c r="A164" s="163"/>
      <c r="B164" s="153"/>
      <c r="C164" s="116"/>
      <c r="D164" s="116"/>
      <c r="E164" s="32"/>
      <c r="F164"/>
    </row>
    <row r="165" spans="1:6" s="33" customFormat="1" ht="15.75">
      <c r="A165" s="163"/>
      <c r="B165" s="153"/>
      <c r="C165" s="116"/>
      <c r="D165" s="116"/>
      <c r="E165" s="32"/>
      <c r="F165"/>
    </row>
    <row r="166" spans="1:6" s="33" customFormat="1" ht="15.75">
      <c r="A166" s="163"/>
      <c r="B166" s="153"/>
      <c r="C166" s="116"/>
      <c r="D166" s="116"/>
      <c r="E166" s="32"/>
      <c r="F166"/>
    </row>
    <row r="167" spans="1:6" s="33" customFormat="1" ht="15.75">
      <c r="A167" s="163"/>
      <c r="B167" s="153"/>
      <c r="C167" s="116"/>
      <c r="D167" s="116"/>
      <c r="E167" s="32"/>
      <c r="F167"/>
    </row>
    <row r="168" spans="1:6" s="33" customFormat="1" ht="15.75">
      <c r="A168" s="163"/>
      <c r="B168" s="153"/>
      <c r="C168" s="116"/>
      <c r="D168" s="116"/>
      <c r="E168" s="32"/>
      <c r="F168"/>
    </row>
    <row r="169" spans="1:6" s="33" customFormat="1" ht="15.75">
      <c r="A169" s="163"/>
      <c r="B169" s="153"/>
      <c r="C169" s="116"/>
      <c r="D169" s="116"/>
      <c r="E169" s="32"/>
      <c r="F169"/>
    </row>
    <row r="170" spans="1:6" s="33" customFormat="1" ht="15.75">
      <c r="A170" s="163"/>
      <c r="B170" s="153"/>
      <c r="C170" s="116"/>
      <c r="D170" s="116"/>
      <c r="E170" s="32"/>
      <c r="F170"/>
    </row>
    <row r="171" spans="1:6" s="33" customFormat="1" ht="15.75">
      <c r="A171" s="163"/>
      <c r="B171" s="153"/>
      <c r="C171" s="116"/>
      <c r="D171" s="116"/>
      <c r="E171" s="32"/>
      <c r="F171"/>
    </row>
    <row r="172" spans="1:6" s="33" customFormat="1" ht="15.75">
      <c r="A172" s="163"/>
      <c r="B172" s="153"/>
      <c r="C172" s="116"/>
      <c r="D172" s="116"/>
      <c r="E172" s="32"/>
      <c r="F172"/>
    </row>
    <row r="173" spans="1:6" s="33" customFormat="1" ht="15.75">
      <c r="A173" s="163"/>
      <c r="B173" s="153"/>
      <c r="C173" s="116"/>
      <c r="D173" s="116"/>
      <c r="E173" s="32"/>
      <c r="F173"/>
    </row>
    <row r="174" spans="1:6" s="33" customFormat="1" ht="15.75">
      <c r="A174" s="163"/>
      <c r="B174" s="153"/>
      <c r="C174" s="116"/>
      <c r="D174" s="116"/>
      <c r="E174" s="32"/>
      <c r="F174"/>
    </row>
    <row r="175" spans="1:6" s="33" customFormat="1" ht="15.75">
      <c r="A175" s="163"/>
      <c r="B175" s="153"/>
      <c r="C175" s="116"/>
      <c r="D175" s="116"/>
      <c r="E175" s="32"/>
      <c r="F175"/>
    </row>
    <row r="176" spans="1:6" s="33" customFormat="1" ht="15.75">
      <c r="A176" s="163"/>
      <c r="B176" s="153"/>
      <c r="C176" s="116"/>
      <c r="D176" s="116"/>
      <c r="E176" s="32"/>
      <c r="F176"/>
    </row>
    <row r="177" spans="1:6" s="33" customFormat="1" ht="15.75">
      <c r="A177" s="163"/>
      <c r="B177" s="153"/>
      <c r="C177" s="116"/>
      <c r="D177" s="116"/>
      <c r="E177" s="32"/>
      <c r="F177"/>
    </row>
    <row r="178" spans="1:6" s="33" customFormat="1" ht="15.75">
      <c r="A178" s="163"/>
      <c r="B178" s="153"/>
      <c r="C178" s="116"/>
      <c r="D178" s="116"/>
      <c r="E178" s="32"/>
      <c r="F178"/>
    </row>
    <row r="179" spans="1:6" s="33" customFormat="1" ht="15.75">
      <c r="A179" s="163"/>
      <c r="B179" s="153"/>
      <c r="C179" s="116"/>
      <c r="D179" s="116"/>
      <c r="E179" s="32"/>
      <c r="F179"/>
    </row>
    <row r="180" spans="1:6" s="33" customFormat="1" ht="15.75">
      <c r="A180" s="163"/>
      <c r="B180" s="153"/>
      <c r="C180" s="116"/>
      <c r="D180" s="116"/>
      <c r="E180" s="32"/>
      <c r="F180"/>
    </row>
    <row r="181" spans="1:6" s="33" customFormat="1" ht="15.75">
      <c r="A181" s="163"/>
      <c r="B181" s="153"/>
      <c r="C181" s="116"/>
      <c r="D181" s="116"/>
      <c r="E181" s="32"/>
      <c r="F181"/>
    </row>
    <row r="182" spans="1:6" s="33" customFormat="1" ht="15.75">
      <c r="A182" s="163"/>
      <c r="B182" s="153"/>
      <c r="C182" s="116"/>
      <c r="D182" s="116"/>
      <c r="E182" s="32"/>
      <c r="F182"/>
    </row>
    <row r="183" spans="1:6" s="33" customFormat="1" ht="15.75">
      <c r="A183" s="163"/>
      <c r="B183" s="153"/>
      <c r="C183" s="116"/>
      <c r="D183" s="116"/>
      <c r="E183" s="32"/>
      <c r="F183"/>
    </row>
    <row r="184" spans="1:6" s="33" customFormat="1" ht="15.75">
      <c r="A184" s="163"/>
      <c r="B184" s="153"/>
      <c r="C184" s="116"/>
      <c r="D184" s="116"/>
      <c r="E184" s="32"/>
      <c r="F184"/>
    </row>
    <row r="185" spans="1:6" s="33" customFormat="1" ht="15.75">
      <c r="A185" s="163"/>
      <c r="B185" s="153"/>
      <c r="C185" s="116"/>
      <c r="D185" s="116"/>
      <c r="E185" s="32"/>
      <c r="F185"/>
    </row>
    <row r="186" spans="1:6" s="33" customFormat="1" ht="15.75">
      <c r="A186" s="163"/>
      <c r="B186" s="153"/>
      <c r="C186" s="116"/>
      <c r="D186" s="116"/>
      <c r="E186" s="32"/>
      <c r="F186"/>
    </row>
    <row r="187" spans="1:6" s="33" customFormat="1" ht="15.75">
      <c r="A187" s="163"/>
      <c r="B187" s="153"/>
      <c r="C187" s="116"/>
      <c r="D187" s="116"/>
      <c r="E187" s="32"/>
      <c r="F187"/>
    </row>
    <row r="188" spans="1:6" s="33" customFormat="1" ht="15.75">
      <c r="A188" s="163"/>
      <c r="B188" s="153"/>
      <c r="C188" s="116"/>
      <c r="D188" s="116"/>
      <c r="E188" s="32"/>
      <c r="F188"/>
    </row>
    <row r="189" spans="1:6" s="33" customFormat="1" ht="15.75">
      <c r="A189" s="163"/>
      <c r="B189" s="153"/>
      <c r="C189" s="116"/>
      <c r="D189" s="116"/>
      <c r="E189" s="32"/>
      <c r="F189"/>
    </row>
    <row r="190" spans="1:6" s="33" customFormat="1" ht="15.75">
      <c r="A190" s="163"/>
      <c r="B190" s="153"/>
      <c r="C190" s="116"/>
      <c r="D190" s="116"/>
      <c r="E190" s="32"/>
      <c r="F190"/>
    </row>
    <row r="191" spans="1:6" s="33" customFormat="1" ht="15.75">
      <c r="A191" s="163"/>
      <c r="B191" s="153"/>
      <c r="C191" s="116"/>
      <c r="D191" s="116"/>
      <c r="E191" s="32"/>
      <c r="F191"/>
    </row>
    <row r="192" spans="1:6" s="33" customFormat="1" ht="15.75">
      <c r="A192" s="163"/>
      <c r="B192" s="153"/>
      <c r="C192" s="116"/>
      <c r="D192" s="116"/>
      <c r="E192" s="32"/>
      <c r="F192"/>
    </row>
    <row r="193" spans="1:6" s="33" customFormat="1" ht="15.75">
      <c r="A193" s="163"/>
      <c r="B193" s="153"/>
      <c r="C193" s="116"/>
      <c r="D193" s="116"/>
      <c r="E193" s="32"/>
      <c r="F193"/>
    </row>
    <row r="194" spans="1:6" s="33" customFormat="1" ht="15.75">
      <c r="A194" s="163"/>
      <c r="B194" s="153"/>
      <c r="C194" s="116"/>
      <c r="D194" s="116"/>
      <c r="E194" s="32"/>
      <c r="F194"/>
    </row>
    <row r="195" spans="1:6" s="33" customFormat="1" ht="15.75">
      <c r="A195" s="163"/>
      <c r="B195" s="153"/>
      <c r="C195" s="116"/>
      <c r="D195" s="116"/>
      <c r="E195" s="32"/>
      <c r="F195"/>
    </row>
    <row r="196" spans="1:6" s="33" customFormat="1" ht="15.75">
      <c r="A196" s="163"/>
      <c r="B196" s="153"/>
      <c r="C196" s="116"/>
      <c r="D196" s="116"/>
      <c r="E196" s="32"/>
      <c r="F196"/>
    </row>
    <row r="197" spans="1:6" s="33" customFormat="1" ht="15.75">
      <c r="A197" s="163"/>
      <c r="B197" s="153"/>
      <c r="C197" s="116"/>
      <c r="D197" s="116"/>
      <c r="E197" s="32"/>
      <c r="F197"/>
    </row>
    <row r="198" spans="1:6" s="33" customFormat="1" ht="15.75">
      <c r="A198" s="163"/>
      <c r="B198" s="153"/>
      <c r="C198" s="116"/>
      <c r="D198" s="116"/>
      <c r="E198" s="32"/>
      <c r="F198"/>
    </row>
    <row r="199" spans="1:6" s="33" customFormat="1" ht="15.75">
      <c r="A199" s="163"/>
      <c r="B199" s="153"/>
      <c r="C199" s="116"/>
      <c r="D199" s="116"/>
      <c r="E199" s="32"/>
      <c r="F199"/>
    </row>
    <row r="200" spans="1:6" s="33" customFormat="1" ht="15.75">
      <c r="A200" s="163"/>
      <c r="B200" s="153"/>
      <c r="C200" s="116"/>
      <c r="D200" s="116"/>
      <c r="E200" s="32"/>
      <c r="F200"/>
    </row>
    <row r="201" spans="1:6" s="33" customFormat="1" ht="15.75">
      <c r="A201" s="163"/>
      <c r="B201" s="153"/>
      <c r="C201" s="116"/>
      <c r="D201" s="116"/>
      <c r="E201" s="32"/>
      <c r="F201"/>
    </row>
    <row r="202" spans="1:6" s="33" customFormat="1" ht="15.75">
      <c r="A202" s="163"/>
      <c r="B202" s="153"/>
      <c r="C202" s="116"/>
      <c r="D202" s="116"/>
      <c r="E202" s="32"/>
      <c r="F202"/>
    </row>
    <row r="203" spans="1:6" s="33" customFormat="1" ht="15.75">
      <c r="A203" s="163"/>
      <c r="B203" s="153"/>
      <c r="C203" s="116"/>
      <c r="D203" s="116"/>
      <c r="E203" s="32"/>
      <c r="F203"/>
    </row>
    <row r="204" spans="1:6" s="33" customFormat="1" ht="15.75">
      <c r="A204" s="163"/>
      <c r="B204" s="153"/>
      <c r="C204" s="116"/>
      <c r="D204" s="116"/>
      <c r="E204" s="32"/>
      <c r="F204"/>
    </row>
    <row r="205" spans="1:6" s="33" customFormat="1" ht="15.75">
      <c r="A205" s="163"/>
      <c r="B205" s="153"/>
      <c r="C205" s="116"/>
      <c r="D205" s="116"/>
      <c r="E205" s="32"/>
      <c r="F205"/>
    </row>
    <row r="206" spans="1:6" s="33" customFormat="1" ht="15.75">
      <c r="A206" s="163"/>
      <c r="B206" s="153"/>
      <c r="C206" s="116"/>
      <c r="D206" s="116"/>
      <c r="E206" s="32"/>
      <c r="F206"/>
    </row>
    <row r="207" spans="1:6" s="33" customFormat="1" ht="15.75">
      <c r="A207" s="163"/>
      <c r="B207" s="153"/>
      <c r="C207" s="116"/>
      <c r="D207" s="116"/>
      <c r="E207" s="32"/>
      <c r="F207"/>
    </row>
    <row r="208" spans="1:6" s="33" customFormat="1" ht="15.75">
      <c r="A208" s="163"/>
      <c r="B208" s="153"/>
      <c r="C208" s="116"/>
      <c r="D208" s="116"/>
      <c r="E208" s="32"/>
      <c r="F208"/>
    </row>
    <row r="209" spans="1:6" s="33" customFormat="1" ht="15.75">
      <c r="A209" s="163"/>
      <c r="B209" s="153"/>
      <c r="C209" s="116"/>
      <c r="D209" s="116"/>
      <c r="E209" s="32"/>
      <c r="F209"/>
    </row>
    <row r="210" spans="1:6" s="33" customFormat="1" ht="15.75">
      <c r="A210" s="163"/>
      <c r="B210" s="153"/>
      <c r="C210" s="116"/>
      <c r="D210" s="116"/>
      <c r="E210" s="32"/>
      <c r="F210"/>
    </row>
    <row r="211" spans="1:6" s="33" customFormat="1" ht="15.75">
      <c r="A211" s="163"/>
      <c r="B211" s="153"/>
      <c r="C211" s="116"/>
      <c r="D211" s="116"/>
      <c r="E211" s="32"/>
      <c r="F211"/>
    </row>
    <row r="212" spans="1:6" s="33" customFormat="1" ht="15.75">
      <c r="A212" s="163"/>
      <c r="B212" s="153"/>
      <c r="C212" s="116"/>
      <c r="D212" s="116"/>
      <c r="E212" s="32"/>
      <c r="F212"/>
    </row>
    <row r="213" spans="1:6" s="33" customFormat="1" ht="15.75">
      <c r="A213" s="163"/>
      <c r="B213" s="153"/>
      <c r="C213" s="116"/>
      <c r="D213" s="116"/>
      <c r="E213" s="32"/>
      <c r="F213"/>
    </row>
    <row r="214" spans="1:6" s="33" customFormat="1" ht="15.75">
      <c r="A214" s="163"/>
      <c r="B214" s="153"/>
      <c r="C214" s="116"/>
      <c r="D214" s="116"/>
      <c r="E214" s="32"/>
      <c r="F214"/>
    </row>
    <row r="215" spans="1:6" s="33" customFormat="1" ht="15.75">
      <c r="A215" s="163"/>
      <c r="B215" s="153"/>
      <c r="C215" s="116"/>
      <c r="D215" s="116"/>
      <c r="E215" s="32"/>
      <c r="F215"/>
    </row>
    <row r="216" spans="1:6" s="33" customFormat="1" ht="15.75">
      <c r="A216" s="163"/>
      <c r="B216" s="153"/>
      <c r="C216" s="116"/>
      <c r="D216" s="116"/>
      <c r="E216" s="32"/>
      <c r="F216"/>
    </row>
    <row r="217" spans="1:6" s="33" customFormat="1" ht="15.75">
      <c r="A217" s="163"/>
      <c r="B217" s="153"/>
      <c r="C217" s="116"/>
      <c r="D217" s="116"/>
      <c r="E217" s="32"/>
      <c r="F217"/>
    </row>
    <row r="218" spans="1:6" s="33" customFormat="1" ht="15.75">
      <c r="A218" s="163"/>
      <c r="B218" s="153"/>
      <c r="C218" s="116"/>
      <c r="D218" s="116"/>
      <c r="E218" s="32"/>
      <c r="F218"/>
    </row>
    <row r="219" spans="1:6" s="33" customFormat="1" ht="15.75">
      <c r="A219" s="163"/>
      <c r="B219" s="153"/>
      <c r="C219" s="116"/>
      <c r="D219" s="116"/>
      <c r="E219" s="32"/>
      <c r="F219"/>
    </row>
    <row r="220" spans="1:6" s="33" customFormat="1" ht="15.75">
      <c r="A220" s="163"/>
      <c r="B220" s="153"/>
      <c r="C220" s="116"/>
      <c r="D220" s="116"/>
      <c r="E220" s="32"/>
      <c r="F220"/>
    </row>
    <row r="221" spans="1:6" s="33" customFormat="1" ht="15.75">
      <c r="A221" s="163"/>
      <c r="B221" s="153"/>
      <c r="C221" s="116"/>
      <c r="D221" s="116"/>
      <c r="E221" s="32"/>
      <c r="F221"/>
    </row>
    <row r="222" spans="1:6" s="33" customFormat="1" ht="15.75">
      <c r="A222" s="163"/>
      <c r="B222" s="153"/>
      <c r="C222" s="116"/>
      <c r="D222" s="116"/>
      <c r="E222" s="32"/>
      <c r="F222"/>
    </row>
    <row r="223" spans="1:6" s="33" customFormat="1" ht="15.75">
      <c r="A223" s="163"/>
      <c r="B223" s="153"/>
      <c r="C223" s="116"/>
      <c r="D223" s="116"/>
      <c r="E223" s="32"/>
      <c r="F223"/>
    </row>
    <row r="224" spans="1:6" s="33" customFormat="1" ht="15.75">
      <c r="A224" s="163"/>
      <c r="B224" s="153"/>
      <c r="C224" s="116"/>
      <c r="D224" s="116"/>
      <c r="E224" s="32"/>
      <c r="F224"/>
    </row>
    <row r="225" spans="1:6" s="33" customFormat="1" ht="15.75">
      <c r="A225" s="163"/>
      <c r="B225" s="153"/>
      <c r="C225" s="116"/>
      <c r="D225" s="116"/>
      <c r="E225" s="32"/>
      <c r="F225"/>
    </row>
    <row r="226" spans="1:6" s="33" customFormat="1" ht="15.75">
      <c r="A226" s="163"/>
      <c r="B226" s="153"/>
      <c r="C226" s="116"/>
      <c r="D226" s="116"/>
      <c r="E226" s="32"/>
      <c r="F226"/>
    </row>
    <row r="227" spans="1:6" s="33" customFormat="1" ht="15.75">
      <c r="A227" s="163"/>
      <c r="B227" s="153"/>
      <c r="C227" s="116"/>
      <c r="D227" s="116"/>
      <c r="E227" s="32"/>
      <c r="F227"/>
    </row>
    <row r="228" spans="1:6" s="33" customFormat="1" ht="15.75">
      <c r="A228" s="163"/>
      <c r="B228" s="153"/>
      <c r="C228" s="116"/>
      <c r="D228" s="116"/>
      <c r="E228" s="32"/>
      <c r="F228"/>
    </row>
    <row r="229" spans="1:6" s="33" customFormat="1" ht="15.75">
      <c r="A229" s="163"/>
      <c r="B229" s="153"/>
      <c r="C229" s="116"/>
      <c r="D229" s="116"/>
      <c r="E229" s="32"/>
      <c r="F229"/>
    </row>
    <row r="230" spans="1:6" s="33" customFormat="1" ht="15.75">
      <c r="A230" s="163"/>
      <c r="B230" s="153"/>
      <c r="C230" s="116"/>
      <c r="D230" s="116"/>
      <c r="E230" s="32"/>
      <c r="F230"/>
    </row>
    <row r="231" spans="1:6" s="33" customFormat="1" ht="15.75">
      <c r="A231" s="163"/>
      <c r="B231" s="153"/>
      <c r="C231" s="116"/>
      <c r="D231" s="116"/>
      <c r="E231" s="32"/>
      <c r="F231"/>
    </row>
    <row r="232" spans="1:6" s="33" customFormat="1" ht="15.75">
      <c r="A232" s="163"/>
      <c r="B232" s="153"/>
      <c r="C232" s="116"/>
      <c r="D232" s="116"/>
      <c r="E232" s="32"/>
      <c r="F232"/>
    </row>
    <row r="233" spans="1:6" s="33" customFormat="1" ht="15.75">
      <c r="A233" s="163"/>
      <c r="B233" s="153"/>
      <c r="C233" s="116"/>
      <c r="D233" s="116"/>
      <c r="E233" s="32"/>
      <c r="F233"/>
    </row>
    <row r="234" spans="1:6" s="33" customFormat="1" ht="15.75">
      <c r="A234" s="163"/>
      <c r="B234" s="153"/>
      <c r="C234" s="116"/>
      <c r="D234" s="116"/>
      <c r="E234" s="32"/>
      <c r="F234"/>
    </row>
    <row r="235" spans="1:6" s="33" customFormat="1" ht="15.75">
      <c r="A235" s="163"/>
      <c r="B235" s="153"/>
      <c r="C235" s="116"/>
      <c r="D235" s="116"/>
      <c r="E235" s="32"/>
      <c r="F235"/>
    </row>
    <row r="236" spans="1:6" s="33" customFormat="1" ht="15.75">
      <c r="A236" s="163"/>
      <c r="B236" s="153"/>
      <c r="C236" s="116"/>
      <c r="D236" s="116"/>
      <c r="E236" s="32"/>
      <c r="F236"/>
    </row>
    <row r="237" spans="1:6" s="33" customFormat="1" ht="15.75">
      <c r="A237" s="163"/>
      <c r="B237" s="153"/>
      <c r="C237" s="116"/>
      <c r="D237" s="116"/>
      <c r="E237" s="32"/>
      <c r="F237"/>
    </row>
    <row r="238" spans="1:6" s="33" customFormat="1" ht="15.75">
      <c r="A238" s="163"/>
      <c r="B238" s="153"/>
      <c r="C238" s="116"/>
      <c r="D238" s="116"/>
      <c r="E238" s="32"/>
      <c r="F238"/>
    </row>
    <row r="239" spans="1:6" s="33" customFormat="1" ht="15.75">
      <c r="A239" s="163"/>
      <c r="B239" s="153"/>
      <c r="C239" s="116"/>
      <c r="D239" s="116"/>
      <c r="E239" s="32"/>
      <c r="F239"/>
    </row>
    <row r="240" spans="1:6" s="33" customFormat="1" ht="15.75">
      <c r="A240" s="163"/>
      <c r="B240" s="153"/>
      <c r="C240" s="116"/>
      <c r="D240" s="116"/>
      <c r="E240" s="32"/>
      <c r="F240"/>
    </row>
    <row r="241" spans="1:6" s="33" customFormat="1" ht="15.75">
      <c r="A241" s="163"/>
      <c r="B241" s="153"/>
      <c r="C241" s="116"/>
      <c r="D241" s="116"/>
      <c r="E241" s="32"/>
      <c r="F241"/>
    </row>
    <row r="242" spans="1:6" s="33" customFormat="1" ht="15.75">
      <c r="A242" s="163"/>
      <c r="B242" s="153"/>
      <c r="C242" s="116"/>
      <c r="D242" s="116"/>
      <c r="E242" s="32"/>
      <c r="F242"/>
    </row>
    <row r="243" spans="1:6" s="33" customFormat="1" ht="15.75">
      <c r="A243" s="163"/>
      <c r="B243" s="153"/>
      <c r="C243" s="116"/>
      <c r="D243" s="116"/>
      <c r="E243" s="32"/>
      <c r="F243"/>
    </row>
    <row r="244" spans="1:6" s="33" customFormat="1" ht="15.75">
      <c r="A244" s="163"/>
      <c r="B244" s="153"/>
      <c r="C244" s="116"/>
      <c r="D244" s="116"/>
      <c r="E244" s="32"/>
      <c r="F244"/>
    </row>
    <row r="245" spans="1:6" s="33" customFormat="1" ht="15.75">
      <c r="A245" s="163"/>
      <c r="B245" s="153"/>
      <c r="C245" s="116"/>
      <c r="D245" s="116"/>
      <c r="E245" s="32"/>
      <c r="F245"/>
    </row>
    <row r="246" spans="1:6" s="33" customFormat="1" ht="15.75">
      <c r="A246" s="163"/>
      <c r="B246" s="153"/>
      <c r="C246" s="116"/>
      <c r="D246" s="116"/>
      <c r="E246" s="32"/>
      <c r="F246"/>
    </row>
    <row r="247" spans="1:6" s="33" customFormat="1" ht="15.75">
      <c r="A247" s="163"/>
      <c r="B247" s="153"/>
      <c r="C247" s="116"/>
      <c r="D247" s="116"/>
      <c r="E247" s="32"/>
      <c r="F247"/>
    </row>
    <row r="248" spans="1:6" s="33" customFormat="1" ht="15.75">
      <c r="A248" s="163"/>
      <c r="B248" s="153"/>
      <c r="C248" s="116"/>
      <c r="D248" s="116"/>
      <c r="E248" s="32"/>
      <c r="F248"/>
    </row>
    <row r="249" spans="1:6" s="33" customFormat="1" ht="15.75">
      <c r="A249" s="163"/>
      <c r="B249" s="153"/>
      <c r="C249" s="116"/>
      <c r="D249" s="116"/>
      <c r="E249" s="32"/>
      <c r="F249"/>
    </row>
    <row r="250" spans="1:6" s="33" customFormat="1" ht="15.75">
      <c r="A250" s="163"/>
      <c r="B250" s="153"/>
      <c r="C250" s="116"/>
      <c r="D250" s="116"/>
      <c r="E250" s="32"/>
      <c r="F250"/>
    </row>
    <row r="251" spans="1:6" s="33" customFormat="1" ht="15.75">
      <c r="A251" s="163"/>
      <c r="B251" s="153"/>
      <c r="C251" s="116"/>
      <c r="D251" s="116"/>
      <c r="E251" s="32"/>
      <c r="F251"/>
    </row>
    <row r="252" spans="1:6" s="33" customFormat="1" ht="15.75">
      <c r="A252" s="163"/>
      <c r="B252" s="153"/>
      <c r="C252" s="116"/>
      <c r="D252" s="116"/>
      <c r="E252" s="32"/>
      <c r="F252"/>
    </row>
    <row r="253" spans="1:6" s="33" customFormat="1" ht="15.75">
      <c r="A253" s="163"/>
      <c r="B253" s="153"/>
      <c r="C253" s="116"/>
      <c r="D253" s="116"/>
      <c r="E253" s="32"/>
      <c r="F253"/>
    </row>
    <row r="254" spans="1:6" s="33" customFormat="1" ht="15.75">
      <c r="A254" s="163"/>
      <c r="B254" s="153"/>
      <c r="C254" s="116"/>
      <c r="D254" s="116"/>
      <c r="E254" s="32"/>
      <c r="F254"/>
    </row>
    <row r="255" spans="1:6" s="33" customFormat="1" ht="15.75">
      <c r="A255" s="163"/>
      <c r="B255" s="153"/>
      <c r="C255" s="116"/>
      <c r="D255" s="116"/>
      <c r="E255" s="32"/>
      <c r="F255"/>
    </row>
    <row r="256" spans="1:6" s="33" customFormat="1" ht="15.75">
      <c r="A256" s="163"/>
      <c r="B256" s="153"/>
      <c r="C256" s="116"/>
      <c r="D256" s="116"/>
      <c r="E256" s="32"/>
      <c r="F256"/>
    </row>
    <row r="257" spans="1:6" s="33" customFormat="1" ht="15.75">
      <c r="A257" s="163"/>
      <c r="B257" s="153"/>
      <c r="C257" s="116"/>
      <c r="D257" s="116"/>
      <c r="E257" s="32"/>
      <c r="F257"/>
    </row>
    <row r="258" spans="1:6" s="33" customFormat="1" ht="15.75">
      <c r="A258" s="163"/>
      <c r="B258" s="153"/>
      <c r="C258" s="116"/>
      <c r="D258" s="116"/>
      <c r="E258" s="32"/>
      <c r="F258"/>
    </row>
    <row r="259" spans="1:6" s="33" customFormat="1" ht="15.75">
      <c r="A259" s="163"/>
      <c r="B259" s="153"/>
      <c r="C259" s="116"/>
      <c r="D259" s="116"/>
      <c r="E259" s="32"/>
      <c r="F259"/>
    </row>
    <row r="260" spans="1:6" s="33" customFormat="1" ht="15.75">
      <c r="A260" s="163"/>
      <c r="B260" s="153"/>
      <c r="C260" s="116"/>
      <c r="D260" s="116"/>
      <c r="E260" s="32"/>
      <c r="F260"/>
    </row>
    <row r="261" spans="1:6" s="33" customFormat="1" ht="15.75">
      <c r="A261" s="163"/>
      <c r="B261" s="153"/>
      <c r="C261" s="116"/>
      <c r="D261" s="116"/>
      <c r="E261" s="32"/>
      <c r="F261"/>
    </row>
    <row r="262" spans="1:6" s="33" customFormat="1" ht="15.75">
      <c r="A262" s="163"/>
      <c r="B262" s="153"/>
      <c r="C262" s="116"/>
      <c r="D262" s="116"/>
      <c r="E262" s="32"/>
      <c r="F262"/>
    </row>
    <row r="263" spans="1:6" s="33" customFormat="1" ht="15.75">
      <c r="A263" s="163"/>
      <c r="B263" s="153"/>
      <c r="C263" s="116"/>
      <c r="D263" s="116"/>
      <c r="E263" s="32"/>
      <c r="F263"/>
    </row>
    <row r="264" spans="1:6" s="33" customFormat="1" ht="15.75">
      <c r="A264" s="163"/>
      <c r="B264" s="153"/>
      <c r="C264" s="116"/>
      <c r="D264" s="116"/>
      <c r="E264" s="32"/>
      <c r="F264"/>
    </row>
    <row r="265" spans="1:6" s="33" customFormat="1" ht="15.75">
      <c r="A265" s="163"/>
      <c r="B265" s="153"/>
      <c r="C265" s="116"/>
      <c r="D265" s="116"/>
      <c r="E265" s="32"/>
      <c r="F265"/>
    </row>
    <row r="266" spans="1:6" s="33" customFormat="1" ht="15.75">
      <c r="A266" s="163"/>
      <c r="B266" s="153"/>
      <c r="C266" s="116"/>
      <c r="D266" s="116"/>
      <c r="E266" s="32"/>
      <c r="F266"/>
    </row>
    <row r="267" spans="1:6" s="33" customFormat="1" ht="15.75">
      <c r="A267" s="163"/>
      <c r="B267" s="153"/>
      <c r="C267" s="116"/>
      <c r="D267" s="116"/>
      <c r="E267" s="32"/>
      <c r="F267"/>
    </row>
    <row r="268" spans="1:6" s="33" customFormat="1" ht="15.75">
      <c r="A268" s="163"/>
      <c r="B268" s="153"/>
      <c r="C268" s="116"/>
      <c r="D268" s="116"/>
      <c r="E268" s="32"/>
      <c r="F268"/>
    </row>
    <row r="269" spans="1:6" s="33" customFormat="1" ht="15.75">
      <c r="A269" s="163"/>
      <c r="B269" s="153"/>
      <c r="C269" s="116"/>
      <c r="D269" s="116"/>
      <c r="E269" s="32"/>
      <c r="F269"/>
    </row>
    <row r="270" spans="1:6" s="33" customFormat="1" ht="15.75">
      <c r="A270" s="163"/>
      <c r="B270" s="153"/>
      <c r="C270" s="116"/>
      <c r="D270" s="116"/>
      <c r="E270" s="32"/>
      <c r="F270"/>
    </row>
    <row r="271" spans="1:6" s="33" customFormat="1" ht="15.75">
      <c r="A271" s="163"/>
      <c r="B271" s="153"/>
      <c r="C271" s="116"/>
      <c r="D271" s="116"/>
      <c r="E271" s="32"/>
      <c r="F271"/>
    </row>
    <row r="272" spans="1:6" s="33" customFormat="1" ht="15.75">
      <c r="A272" s="163"/>
      <c r="B272" s="153"/>
      <c r="C272" s="116"/>
      <c r="D272" s="116"/>
      <c r="E272" s="32"/>
      <c r="F272"/>
    </row>
    <row r="273" spans="1:6" s="33" customFormat="1" ht="15.75">
      <c r="A273" s="163"/>
      <c r="B273" s="153"/>
      <c r="C273" s="116"/>
      <c r="D273" s="116"/>
      <c r="E273" s="32"/>
      <c r="F273"/>
    </row>
    <row r="274" spans="1:6" s="33" customFormat="1" ht="15.75">
      <c r="A274" s="163"/>
      <c r="B274" s="153"/>
      <c r="C274" s="116"/>
      <c r="D274" s="116"/>
      <c r="E274" s="32"/>
      <c r="F274"/>
    </row>
    <row r="275" spans="1:6" s="33" customFormat="1" ht="15.75">
      <c r="A275" s="163"/>
      <c r="B275" s="153"/>
      <c r="C275" s="116"/>
      <c r="D275" s="116"/>
      <c r="E275" s="32"/>
      <c r="F275"/>
    </row>
    <row r="276" spans="1:6" s="33" customFormat="1" ht="15.75">
      <c r="A276" s="163"/>
      <c r="B276" s="153"/>
      <c r="C276" s="116"/>
      <c r="D276" s="116"/>
      <c r="E276" s="32"/>
      <c r="F276"/>
    </row>
    <row r="277" spans="1:6" s="33" customFormat="1" ht="15.75">
      <c r="A277" s="163"/>
      <c r="B277" s="153"/>
      <c r="C277" s="116"/>
      <c r="D277" s="116"/>
      <c r="E277" s="32"/>
      <c r="F277"/>
    </row>
    <row r="278" spans="1:6" s="33" customFormat="1" ht="15.75">
      <c r="A278" s="163"/>
      <c r="B278" s="153"/>
      <c r="C278" s="116"/>
      <c r="D278" s="116"/>
      <c r="E278" s="32"/>
      <c r="F278"/>
    </row>
    <row r="279" spans="1:6" s="33" customFormat="1" ht="15.75">
      <c r="A279" s="163"/>
      <c r="B279" s="153"/>
      <c r="C279" s="116"/>
      <c r="D279" s="116"/>
      <c r="E279" s="32"/>
      <c r="F279"/>
    </row>
    <row r="280" spans="1:6" s="33" customFormat="1" ht="15.75">
      <c r="A280" s="163"/>
      <c r="B280" s="153"/>
      <c r="C280" s="116"/>
      <c r="D280" s="116"/>
      <c r="E280" s="32"/>
      <c r="F280"/>
    </row>
    <row r="281" spans="1:6" s="33" customFormat="1" ht="15.75">
      <c r="A281" s="163"/>
      <c r="B281" s="153"/>
      <c r="C281" s="116"/>
      <c r="D281" s="116"/>
      <c r="E281" s="32"/>
      <c r="F281"/>
    </row>
    <row r="282" spans="1:6" s="33" customFormat="1" ht="15.75">
      <c r="A282" s="163"/>
      <c r="B282" s="153"/>
      <c r="C282" s="116"/>
      <c r="D282" s="116"/>
      <c r="E282" s="32"/>
      <c r="F282"/>
    </row>
    <row r="283" spans="1:6" s="33" customFormat="1" ht="15.75">
      <c r="A283" s="163"/>
      <c r="B283" s="153"/>
      <c r="C283" s="116"/>
      <c r="D283" s="116"/>
      <c r="E283" s="32"/>
      <c r="F283"/>
    </row>
    <row r="284" spans="1:6" s="33" customFormat="1" ht="15.75">
      <c r="A284" s="163"/>
      <c r="B284" s="153"/>
      <c r="C284" s="116"/>
      <c r="D284" s="116"/>
      <c r="E284" s="32"/>
      <c r="F284"/>
    </row>
    <row r="285" spans="1:6" s="33" customFormat="1" ht="15.75">
      <c r="A285" s="163"/>
      <c r="B285" s="153"/>
      <c r="C285" s="116"/>
      <c r="D285" s="116"/>
      <c r="E285" s="32"/>
      <c r="F285"/>
    </row>
    <row r="286" spans="1:6" s="33" customFormat="1" ht="15.75">
      <c r="A286" s="163"/>
      <c r="B286" s="153"/>
      <c r="C286" s="116"/>
      <c r="D286" s="116"/>
      <c r="E286" s="32"/>
      <c r="F286"/>
    </row>
    <row r="287" spans="1:6" s="33" customFormat="1" ht="15.75">
      <c r="A287" s="163"/>
      <c r="B287" s="153"/>
      <c r="C287" s="116"/>
      <c r="D287" s="116"/>
      <c r="E287" s="32"/>
      <c r="F287"/>
    </row>
    <row r="288" spans="1:6" s="33" customFormat="1" ht="15.75">
      <c r="A288" s="163"/>
      <c r="B288" s="153"/>
      <c r="C288" s="116"/>
      <c r="D288" s="116"/>
      <c r="E288" s="32"/>
      <c r="F288"/>
    </row>
    <row r="289" spans="1:6" s="33" customFormat="1" ht="15.75">
      <c r="A289" s="163"/>
      <c r="B289" s="153"/>
      <c r="C289" s="116"/>
      <c r="D289" s="116"/>
      <c r="E289" s="32"/>
      <c r="F289"/>
    </row>
    <row r="290" spans="1:6" s="33" customFormat="1" ht="15.75">
      <c r="A290" s="163"/>
      <c r="B290" s="153"/>
      <c r="C290" s="116"/>
      <c r="D290" s="116"/>
      <c r="E290" s="32"/>
      <c r="F290"/>
    </row>
    <row r="291" spans="1:6" s="33" customFormat="1" ht="15.75">
      <c r="A291" s="163"/>
      <c r="B291" s="153"/>
      <c r="C291" s="116"/>
      <c r="D291" s="116"/>
      <c r="E291" s="32"/>
      <c r="F291"/>
    </row>
    <row r="292" spans="1:6" s="33" customFormat="1" ht="15.75">
      <c r="A292" s="163"/>
      <c r="B292" s="153"/>
      <c r="C292" s="116"/>
      <c r="D292" s="116"/>
      <c r="E292" s="32"/>
      <c r="F292"/>
    </row>
    <row r="293" spans="1:6" s="33" customFormat="1" ht="15.75">
      <c r="A293" s="163"/>
      <c r="B293" s="153"/>
      <c r="C293" s="116"/>
      <c r="D293" s="116"/>
      <c r="E293" s="32"/>
      <c r="F293"/>
    </row>
    <row r="294" spans="1:6" s="33" customFormat="1" ht="15.75">
      <c r="A294" s="163"/>
      <c r="B294" s="153"/>
      <c r="C294" s="116"/>
      <c r="D294" s="116"/>
      <c r="E294" s="32"/>
      <c r="F294"/>
    </row>
    <row r="295" spans="1:6" s="33" customFormat="1" ht="15.75">
      <c r="A295" s="163"/>
      <c r="B295" s="153"/>
      <c r="C295" s="116"/>
      <c r="D295" s="116"/>
      <c r="E295" s="32"/>
      <c r="F295"/>
    </row>
    <row r="296" spans="1:6" s="33" customFormat="1" ht="15.75">
      <c r="A296" s="163"/>
      <c r="B296" s="153"/>
      <c r="C296" s="116"/>
      <c r="D296" s="116"/>
      <c r="E296" s="32"/>
      <c r="F296"/>
    </row>
    <row r="297" spans="1:6" s="33" customFormat="1" ht="15.75">
      <c r="A297" s="163"/>
      <c r="B297" s="153"/>
      <c r="C297" s="116"/>
      <c r="D297" s="116"/>
      <c r="E297" s="32"/>
      <c r="F297"/>
    </row>
    <row r="298" spans="1:6" s="33" customFormat="1" ht="15.75">
      <c r="A298" s="163"/>
      <c r="B298" s="153"/>
      <c r="C298" s="116"/>
      <c r="D298" s="116"/>
      <c r="E298" s="32"/>
      <c r="F298"/>
    </row>
    <row r="299" spans="1:6" s="33" customFormat="1" ht="15.75">
      <c r="A299" s="163"/>
      <c r="B299" s="153"/>
      <c r="C299" s="116"/>
      <c r="D299" s="116"/>
      <c r="E299" s="32"/>
      <c r="F299"/>
    </row>
    <row r="300" spans="1:6" s="33" customFormat="1" ht="15.75">
      <c r="A300" s="163"/>
      <c r="B300" s="153"/>
      <c r="C300" s="116"/>
      <c r="D300" s="116"/>
      <c r="E300" s="32"/>
      <c r="F300"/>
    </row>
    <row r="301" spans="1:6" s="33" customFormat="1" ht="15.75">
      <c r="A301" s="163"/>
      <c r="B301" s="153"/>
      <c r="C301" s="116"/>
      <c r="D301" s="116"/>
      <c r="E301" s="32"/>
      <c r="F301"/>
    </row>
    <row r="302" spans="1:6" s="33" customFormat="1" ht="15.75">
      <c r="A302" s="163"/>
      <c r="B302" s="153"/>
      <c r="C302" s="116"/>
      <c r="D302" s="116"/>
      <c r="E302" s="32"/>
      <c r="F302"/>
    </row>
    <row r="303" spans="1:6" s="33" customFormat="1" ht="15.75">
      <c r="A303" s="163"/>
      <c r="B303" s="153"/>
      <c r="C303" s="116"/>
      <c r="D303" s="116"/>
      <c r="E303" s="32"/>
      <c r="F303"/>
    </row>
    <row r="304" spans="1:6" s="33" customFormat="1" ht="15.75">
      <c r="A304" s="163"/>
      <c r="B304" s="153"/>
      <c r="C304" s="116"/>
      <c r="D304" s="116"/>
      <c r="E304" s="32"/>
      <c r="F304"/>
    </row>
    <row r="305" spans="1:6" s="33" customFormat="1" ht="15.75">
      <c r="A305" s="163"/>
      <c r="B305" s="153"/>
      <c r="C305" s="116"/>
      <c r="D305" s="116"/>
      <c r="E305" s="32"/>
      <c r="F305"/>
    </row>
    <row r="306" spans="1:6" s="33" customFormat="1" ht="15.75">
      <c r="A306" s="163"/>
      <c r="B306" s="153"/>
      <c r="C306" s="116"/>
      <c r="D306" s="116"/>
      <c r="E306" s="32"/>
      <c r="F306"/>
    </row>
    <row r="307" spans="1:6" s="33" customFormat="1" ht="15.75">
      <c r="A307" s="163"/>
      <c r="B307" s="153"/>
      <c r="C307" s="116"/>
      <c r="D307" s="116"/>
      <c r="E307" s="32"/>
      <c r="F307"/>
    </row>
    <row r="308" spans="1:6" s="33" customFormat="1" ht="15.75">
      <c r="A308" s="163"/>
      <c r="B308" s="153"/>
      <c r="C308" s="116"/>
      <c r="D308" s="116"/>
      <c r="E308" s="32"/>
      <c r="F308"/>
    </row>
    <row r="309" spans="1:6" s="33" customFormat="1" ht="15.75">
      <c r="A309" s="163"/>
      <c r="B309" s="153"/>
      <c r="C309" s="116"/>
      <c r="D309" s="116"/>
      <c r="E309" s="32"/>
      <c r="F309"/>
    </row>
    <row r="310" spans="1:6" s="33" customFormat="1" ht="15.75">
      <c r="A310" s="163"/>
      <c r="B310" s="153"/>
      <c r="C310" s="116"/>
      <c r="D310" s="116"/>
      <c r="E310" s="32"/>
      <c r="F310"/>
    </row>
    <row r="311" spans="1:6" s="33" customFormat="1" ht="15.75">
      <c r="A311" s="163"/>
      <c r="B311" s="153"/>
      <c r="C311" s="116"/>
      <c r="D311" s="116"/>
      <c r="E311" s="32"/>
      <c r="F311"/>
    </row>
    <row r="312" spans="1:6" s="33" customFormat="1" ht="15.75">
      <c r="A312" s="163"/>
      <c r="B312" s="153"/>
      <c r="C312" s="116"/>
      <c r="D312" s="116"/>
      <c r="E312" s="32"/>
      <c r="F312"/>
    </row>
    <row r="313" spans="1:6" s="33" customFormat="1" ht="15.75">
      <c r="A313" s="163"/>
      <c r="B313" s="153"/>
      <c r="C313" s="116"/>
      <c r="D313" s="116"/>
      <c r="E313" s="32"/>
      <c r="F313"/>
    </row>
    <row r="314" spans="1:6" s="33" customFormat="1" ht="15.75">
      <c r="A314" s="163"/>
      <c r="B314" s="153"/>
      <c r="C314" s="116"/>
      <c r="D314" s="116"/>
      <c r="E314" s="32"/>
      <c r="F314"/>
    </row>
    <row r="315" spans="1:6" s="33" customFormat="1" ht="15.75">
      <c r="A315" s="163"/>
      <c r="B315" s="153"/>
      <c r="C315" s="116"/>
      <c r="D315" s="116"/>
      <c r="E315" s="32"/>
      <c r="F315"/>
    </row>
    <row r="316" spans="1:6" s="33" customFormat="1" ht="15.75">
      <c r="A316" s="163"/>
      <c r="B316" s="153"/>
      <c r="C316" s="116"/>
      <c r="D316" s="116"/>
      <c r="E316" s="32"/>
      <c r="F316"/>
    </row>
    <row r="317" spans="1:6" s="33" customFormat="1" ht="15.75">
      <c r="A317" s="163"/>
      <c r="B317" s="153"/>
      <c r="C317" s="116"/>
      <c r="D317" s="116"/>
      <c r="E317" s="32"/>
      <c r="F317"/>
    </row>
    <row r="318" spans="1:6" s="33" customFormat="1" ht="15.75">
      <c r="A318" s="163"/>
      <c r="B318" s="153"/>
      <c r="C318" s="116"/>
      <c r="D318" s="116"/>
      <c r="E318" s="32"/>
      <c r="F318"/>
    </row>
    <row r="319" spans="1:6" s="33" customFormat="1" ht="15.75">
      <c r="A319" s="163"/>
      <c r="B319" s="153"/>
      <c r="C319" s="116"/>
      <c r="D319" s="116"/>
      <c r="E319" s="32"/>
      <c r="F319"/>
    </row>
    <row r="320" spans="1:6" s="33" customFormat="1" ht="15.75">
      <c r="A320" s="163"/>
      <c r="B320" s="153"/>
      <c r="C320" s="116"/>
      <c r="D320" s="116"/>
      <c r="E320" s="32"/>
      <c r="F320"/>
    </row>
    <row r="321" spans="1:6" s="33" customFormat="1" ht="15.75">
      <c r="A321" s="163"/>
      <c r="B321" s="153"/>
      <c r="C321" s="116"/>
      <c r="D321" s="116"/>
      <c r="E321" s="32"/>
      <c r="F321"/>
    </row>
    <row r="322" spans="1:6" s="33" customFormat="1" ht="15.75">
      <c r="A322" s="163"/>
      <c r="B322" s="153"/>
      <c r="C322" s="116"/>
      <c r="D322" s="116"/>
      <c r="E322" s="32"/>
      <c r="F322"/>
    </row>
    <row r="323" spans="1:6" s="33" customFormat="1" ht="15.75">
      <c r="A323" s="163"/>
      <c r="B323" s="153"/>
      <c r="C323" s="116"/>
      <c r="D323" s="116"/>
      <c r="E323" s="32"/>
      <c r="F323"/>
    </row>
    <row r="324" spans="1:6" s="33" customFormat="1" ht="15.75">
      <c r="A324" s="163"/>
      <c r="B324" s="153"/>
      <c r="C324" s="116"/>
      <c r="D324" s="116"/>
      <c r="E324" s="32"/>
      <c r="F324"/>
    </row>
    <row r="325" spans="1:6" s="33" customFormat="1" ht="15.75">
      <c r="A325" s="163"/>
      <c r="B325" s="153"/>
      <c r="C325" s="116"/>
      <c r="D325" s="116"/>
      <c r="E325" s="32"/>
      <c r="F325"/>
    </row>
    <row r="326" spans="1:6" s="33" customFormat="1" ht="15.75">
      <c r="A326" s="163"/>
      <c r="B326" s="153"/>
      <c r="C326" s="116"/>
      <c r="D326" s="116"/>
      <c r="E326" s="32"/>
      <c r="F326"/>
    </row>
    <row r="327" spans="1:6" s="33" customFormat="1" ht="15.75">
      <c r="A327" s="163"/>
      <c r="B327" s="153"/>
      <c r="C327" s="116"/>
      <c r="D327" s="116"/>
      <c r="E327" s="32"/>
      <c r="F327"/>
    </row>
    <row r="328" spans="1:6" s="33" customFormat="1" ht="15.75">
      <c r="A328" s="163"/>
      <c r="B328" s="153"/>
      <c r="C328" s="116"/>
      <c r="D328" s="116"/>
      <c r="E328" s="32"/>
      <c r="F328"/>
    </row>
    <row r="329" spans="1:6" s="33" customFormat="1" ht="15.75">
      <c r="A329" s="163"/>
      <c r="B329" s="153"/>
      <c r="C329" s="116"/>
      <c r="D329" s="116"/>
      <c r="E329" s="32"/>
      <c r="F329"/>
    </row>
    <row r="330" spans="1:6" s="33" customFormat="1" ht="15.75">
      <c r="A330" s="163"/>
      <c r="B330" s="153"/>
      <c r="C330" s="116"/>
      <c r="D330" s="116"/>
      <c r="E330" s="32"/>
      <c r="F330"/>
    </row>
    <row r="331" spans="1:6" s="33" customFormat="1" ht="15.75">
      <c r="A331" s="163"/>
      <c r="B331" s="153"/>
      <c r="C331" s="116"/>
      <c r="D331" s="116"/>
      <c r="E331" s="32"/>
      <c r="F331"/>
    </row>
    <row r="332" spans="1:6" s="33" customFormat="1" ht="15.75">
      <c r="A332" s="163"/>
      <c r="B332" s="153"/>
      <c r="C332" s="116"/>
      <c r="D332" s="116"/>
      <c r="E332" s="32"/>
      <c r="F332"/>
    </row>
    <row r="333" spans="1:6" s="33" customFormat="1" ht="15.75">
      <c r="A333" s="163"/>
      <c r="B333" s="153"/>
      <c r="C333" s="116"/>
      <c r="D333" s="116"/>
      <c r="E333" s="32"/>
      <c r="F333"/>
    </row>
    <row r="334" spans="1:6" s="33" customFormat="1" ht="15.75">
      <c r="A334" s="163"/>
      <c r="B334" s="153"/>
      <c r="C334" s="116"/>
      <c r="D334" s="116"/>
      <c r="E334" s="32"/>
      <c r="F334"/>
    </row>
    <row r="335" spans="1:6" s="33" customFormat="1" ht="15.75">
      <c r="A335" s="163"/>
      <c r="B335" s="153"/>
      <c r="C335" s="116"/>
      <c r="D335" s="116"/>
      <c r="E335" s="32"/>
      <c r="F335"/>
    </row>
    <row r="336" spans="1:6" s="33" customFormat="1" ht="15.75">
      <c r="A336" s="163"/>
      <c r="B336" s="153"/>
      <c r="C336" s="116"/>
      <c r="D336" s="116"/>
      <c r="E336" s="32"/>
      <c r="F336"/>
    </row>
    <row r="337" spans="1:6" s="33" customFormat="1" ht="15.75">
      <c r="A337" s="163"/>
      <c r="B337" s="153"/>
      <c r="C337" s="116"/>
      <c r="D337" s="116"/>
      <c r="E337" s="32"/>
      <c r="F337"/>
    </row>
    <row r="338" spans="1:6" s="33" customFormat="1" ht="15.75">
      <c r="A338" s="163"/>
      <c r="B338" s="153"/>
      <c r="C338" s="116"/>
      <c r="D338" s="116"/>
      <c r="E338" s="32"/>
      <c r="F338"/>
    </row>
    <row r="339" spans="1:6" s="33" customFormat="1" ht="15.75">
      <c r="A339" s="163"/>
      <c r="B339" s="153"/>
      <c r="C339" s="116"/>
      <c r="D339" s="116"/>
      <c r="E339" s="32"/>
      <c r="F339"/>
    </row>
    <row r="340" spans="1:6" s="33" customFormat="1" ht="15.75">
      <c r="A340" s="163"/>
      <c r="B340" s="153"/>
      <c r="C340" s="116"/>
      <c r="D340" s="116"/>
      <c r="E340" s="32"/>
      <c r="F340"/>
    </row>
    <row r="341" spans="1:6" s="33" customFormat="1" ht="15.75">
      <c r="A341" s="163"/>
      <c r="B341" s="153"/>
      <c r="C341" s="116"/>
      <c r="D341" s="116"/>
      <c r="E341" s="32"/>
      <c r="F341"/>
    </row>
    <row r="342" spans="1:6" s="33" customFormat="1" ht="15.75">
      <c r="A342" s="163"/>
      <c r="B342" s="153"/>
      <c r="C342" s="116"/>
      <c r="D342" s="116"/>
      <c r="E342" s="32"/>
      <c r="F342"/>
    </row>
    <row r="343" spans="1:6" s="33" customFormat="1" ht="15.75">
      <c r="A343" s="163"/>
      <c r="B343" s="153"/>
      <c r="C343" s="116"/>
      <c r="D343" s="116"/>
      <c r="E343" s="32"/>
      <c r="F343"/>
    </row>
    <row r="344" spans="1:6" s="33" customFormat="1" ht="15.75">
      <c r="A344" s="163"/>
      <c r="B344" s="153"/>
      <c r="C344" s="116"/>
      <c r="D344" s="116"/>
      <c r="E344" s="32"/>
      <c r="F344"/>
    </row>
    <row r="345" spans="1:6" s="33" customFormat="1" ht="15.75">
      <c r="A345" s="163"/>
      <c r="B345" s="153"/>
      <c r="C345" s="116"/>
      <c r="D345" s="116"/>
      <c r="E345" s="32"/>
      <c r="F345"/>
    </row>
    <row r="346" spans="1:6" s="33" customFormat="1" ht="15.75">
      <c r="A346" s="163"/>
      <c r="B346" s="153"/>
      <c r="C346" s="116"/>
      <c r="D346" s="116"/>
      <c r="E346" s="32"/>
      <c r="F346"/>
    </row>
    <row r="347" spans="1:6" s="33" customFormat="1" ht="15.75">
      <c r="A347" s="163"/>
      <c r="B347" s="153"/>
      <c r="C347" s="116"/>
      <c r="D347" s="116"/>
      <c r="E347" s="32"/>
      <c r="F347"/>
    </row>
    <row r="348" spans="1:6" s="33" customFormat="1" ht="15.75">
      <c r="A348" s="163"/>
      <c r="B348" s="153"/>
      <c r="C348" s="116"/>
      <c r="D348" s="116"/>
      <c r="E348" s="32"/>
      <c r="F348"/>
    </row>
    <row r="349" spans="1:6" s="33" customFormat="1" ht="15.75">
      <c r="A349" s="163"/>
      <c r="B349" s="153"/>
      <c r="C349" s="116"/>
      <c r="D349" s="116"/>
      <c r="E349" s="32"/>
      <c r="F349"/>
    </row>
    <row r="350" spans="1:6" s="33" customFormat="1" ht="15.75">
      <c r="A350" s="163"/>
      <c r="B350" s="153"/>
      <c r="C350" s="116"/>
      <c r="D350" s="116"/>
      <c r="E350" s="32"/>
      <c r="F350"/>
    </row>
    <row r="351" spans="1:6" s="33" customFormat="1" ht="15.75">
      <c r="A351" s="163"/>
      <c r="B351" s="153"/>
      <c r="C351" s="116"/>
      <c r="D351" s="116"/>
      <c r="E351" s="32"/>
      <c r="F351"/>
    </row>
    <row r="352" spans="1:6" s="33" customFormat="1" ht="15.75">
      <c r="A352" s="163"/>
      <c r="B352" s="153"/>
      <c r="C352" s="116"/>
      <c r="D352" s="116"/>
      <c r="E352" s="32"/>
      <c r="F352"/>
    </row>
    <row r="353" spans="1:6" s="33" customFormat="1" ht="15.75">
      <c r="A353" s="163"/>
      <c r="B353" s="153"/>
      <c r="C353" s="116"/>
      <c r="D353" s="116"/>
      <c r="E353" s="32"/>
      <c r="F353"/>
    </row>
    <row r="354" spans="1:6" s="33" customFormat="1" ht="15.75">
      <c r="A354" s="163"/>
      <c r="B354" s="153"/>
      <c r="C354" s="116"/>
      <c r="D354" s="116"/>
      <c r="E354" s="32"/>
      <c r="F354"/>
    </row>
    <row r="355" spans="1:6" s="33" customFormat="1" ht="15.75">
      <c r="A355" s="163"/>
      <c r="B355" s="153"/>
      <c r="C355" s="116"/>
      <c r="D355" s="116"/>
      <c r="E355" s="32"/>
      <c r="F355"/>
    </row>
    <row r="356" spans="1:6" s="33" customFormat="1" ht="15.75">
      <c r="A356" s="163"/>
      <c r="B356" s="153"/>
      <c r="C356" s="116"/>
      <c r="D356" s="116"/>
      <c r="E356" s="32"/>
      <c r="F356"/>
    </row>
    <row r="357" spans="1:6" s="33" customFormat="1" ht="15.75">
      <c r="A357" s="163"/>
      <c r="B357" s="153"/>
      <c r="C357" s="116"/>
      <c r="D357" s="116"/>
      <c r="E357" s="32"/>
      <c r="F357"/>
    </row>
    <row r="358" spans="1:6" s="33" customFormat="1" ht="15.75">
      <c r="A358" s="163"/>
      <c r="B358" s="153"/>
      <c r="C358" s="116"/>
      <c r="D358" s="116"/>
      <c r="E358" s="32"/>
      <c r="F358"/>
    </row>
    <row r="359" spans="1:6" s="33" customFormat="1" ht="15.75">
      <c r="A359" s="163"/>
      <c r="B359" s="153"/>
      <c r="C359" s="116"/>
      <c r="D359" s="116"/>
      <c r="E359" s="32"/>
      <c r="F359"/>
    </row>
    <row r="360" spans="1:6" s="33" customFormat="1" ht="15.75">
      <c r="A360" s="163"/>
      <c r="B360" s="153"/>
      <c r="C360" s="116"/>
      <c r="D360" s="116"/>
      <c r="E360" s="32"/>
      <c r="F360"/>
    </row>
    <row r="361" spans="1:6" s="33" customFormat="1" ht="15.75">
      <c r="A361" s="163"/>
      <c r="B361" s="153"/>
      <c r="C361" s="116"/>
      <c r="D361" s="116"/>
      <c r="E361" s="32"/>
      <c r="F361"/>
    </row>
    <row r="362" spans="1:6" s="33" customFormat="1" ht="15.75">
      <c r="A362" s="163"/>
      <c r="B362" s="153"/>
      <c r="C362" s="116"/>
      <c r="D362" s="116"/>
      <c r="E362" s="32"/>
      <c r="F362"/>
    </row>
    <row r="363" spans="1:6" s="33" customFormat="1" ht="15.75">
      <c r="A363" s="163"/>
      <c r="B363" s="153"/>
      <c r="C363" s="116"/>
      <c r="D363" s="116"/>
      <c r="E363" s="32"/>
      <c r="F363"/>
    </row>
    <row r="364" spans="1:6" s="33" customFormat="1" ht="15.75">
      <c r="A364" s="163"/>
      <c r="B364" s="153"/>
      <c r="C364" s="116"/>
      <c r="D364" s="116"/>
      <c r="E364" s="32"/>
      <c r="F364"/>
    </row>
    <row r="365" spans="1:6" s="33" customFormat="1" ht="15.75">
      <c r="A365" s="163"/>
      <c r="B365" s="153"/>
      <c r="C365" s="116"/>
      <c r="D365" s="116"/>
      <c r="E365" s="32"/>
      <c r="F365"/>
    </row>
    <row r="366" spans="1:6" s="33" customFormat="1" ht="15.75">
      <c r="A366" s="163"/>
      <c r="B366" s="153"/>
      <c r="C366" s="116"/>
      <c r="D366" s="116"/>
      <c r="E366" s="32"/>
      <c r="F366"/>
    </row>
    <row r="367" spans="1:6" s="33" customFormat="1" ht="15.75">
      <c r="A367" s="163"/>
      <c r="B367" s="153"/>
      <c r="C367" s="116"/>
      <c r="D367" s="116"/>
      <c r="E367" s="32"/>
      <c r="F367"/>
    </row>
    <row r="368" spans="1:6" s="33" customFormat="1" ht="15.75">
      <c r="A368" s="163"/>
      <c r="B368" s="153"/>
      <c r="C368" s="116"/>
      <c r="D368" s="116"/>
      <c r="E368" s="32"/>
      <c r="F368"/>
    </row>
    <row r="369" spans="1:6" s="33" customFormat="1" ht="15.75">
      <c r="A369" s="163"/>
      <c r="B369" s="153"/>
      <c r="C369" s="116"/>
      <c r="D369" s="116"/>
      <c r="E369" s="32"/>
      <c r="F369"/>
    </row>
    <row r="370" spans="1:6" s="33" customFormat="1" ht="15.75">
      <c r="A370" s="163"/>
      <c r="B370" s="153"/>
      <c r="C370" s="116"/>
      <c r="D370" s="116"/>
      <c r="E370" s="32"/>
      <c r="F370"/>
    </row>
    <row r="371" spans="1:6" s="33" customFormat="1" ht="15.75">
      <c r="A371" s="163"/>
      <c r="B371" s="153"/>
      <c r="C371" s="116"/>
      <c r="D371" s="116"/>
      <c r="E371" s="32"/>
      <c r="F371"/>
    </row>
    <row r="372" spans="1:6" s="33" customFormat="1" ht="15.75">
      <c r="A372" s="163"/>
      <c r="B372" s="153"/>
      <c r="C372" s="116"/>
      <c r="D372" s="116"/>
      <c r="E372" s="32"/>
      <c r="F372"/>
    </row>
    <row r="373" spans="1:6" s="33" customFormat="1" ht="15.75">
      <c r="A373" s="163"/>
      <c r="B373" s="153"/>
      <c r="C373" s="116"/>
      <c r="D373" s="116"/>
      <c r="E373" s="32"/>
      <c r="F373"/>
    </row>
    <row r="374" spans="1:6" s="33" customFormat="1" ht="15.75">
      <c r="A374" s="163"/>
      <c r="B374" s="153"/>
      <c r="C374" s="116"/>
      <c r="D374" s="116"/>
      <c r="E374" s="32"/>
      <c r="F374"/>
    </row>
    <row r="375" spans="1:6" s="33" customFormat="1" ht="15.75">
      <c r="A375" s="163"/>
      <c r="B375" s="153"/>
      <c r="C375" s="116"/>
      <c r="D375" s="116"/>
      <c r="E375" s="32"/>
      <c r="F375"/>
    </row>
    <row r="376" spans="1:6" s="33" customFormat="1" ht="15.75">
      <c r="A376" s="163"/>
      <c r="B376" s="153"/>
      <c r="C376" s="116"/>
      <c r="D376" s="116"/>
      <c r="E376" s="32"/>
      <c r="F376"/>
    </row>
    <row r="377" spans="1:6" s="33" customFormat="1" ht="15.75">
      <c r="A377" s="163"/>
      <c r="B377" s="153"/>
      <c r="C377" s="116"/>
      <c r="D377" s="116"/>
      <c r="E377" s="32"/>
      <c r="F377"/>
    </row>
    <row r="378" spans="1:6" s="33" customFormat="1" ht="15.75">
      <c r="A378" s="163"/>
      <c r="B378" s="153"/>
      <c r="C378" s="116"/>
      <c r="D378" s="116"/>
      <c r="E378" s="32"/>
      <c r="F378"/>
    </row>
    <row r="379" spans="1:6" s="33" customFormat="1" ht="15.75">
      <c r="A379" s="163"/>
      <c r="B379" s="153"/>
      <c r="C379" s="116"/>
      <c r="D379" s="116"/>
      <c r="E379" s="32"/>
      <c r="F379"/>
    </row>
    <row r="380" spans="1:6" s="33" customFormat="1" ht="15.75">
      <c r="A380" s="163"/>
      <c r="B380" s="153"/>
      <c r="C380" s="116"/>
      <c r="D380" s="116"/>
      <c r="E380" s="32"/>
      <c r="F380"/>
    </row>
    <row r="381" spans="1:6" s="33" customFormat="1" ht="15.75">
      <c r="A381" s="163"/>
      <c r="B381" s="153"/>
      <c r="C381" s="116"/>
      <c r="D381" s="116"/>
      <c r="E381" s="32"/>
      <c r="F381"/>
    </row>
    <row r="382" spans="1:6" s="33" customFormat="1" ht="15.75">
      <c r="A382" s="163"/>
      <c r="B382" s="153"/>
      <c r="C382" s="116"/>
      <c r="D382" s="116"/>
      <c r="E382" s="32"/>
      <c r="F382"/>
    </row>
    <row r="383" spans="1:6" s="33" customFormat="1" ht="15.75">
      <c r="A383" s="163"/>
      <c r="B383" s="153"/>
      <c r="C383" s="116"/>
      <c r="D383" s="116"/>
      <c r="E383" s="32"/>
      <c r="F383"/>
    </row>
    <row r="384" spans="1:6" s="33" customFormat="1" ht="15.75">
      <c r="A384" s="163"/>
      <c r="B384" s="153"/>
      <c r="C384" s="116"/>
      <c r="D384" s="116"/>
      <c r="E384" s="32"/>
      <c r="F384"/>
    </row>
    <row r="385" spans="1:6" s="33" customFormat="1" ht="15.75">
      <c r="A385" s="163"/>
      <c r="B385" s="153"/>
      <c r="C385" s="116"/>
      <c r="D385" s="116"/>
      <c r="E385" s="32"/>
      <c r="F385"/>
    </row>
    <row r="386" spans="1:6" s="33" customFormat="1" ht="15.75">
      <c r="A386" s="163"/>
      <c r="B386" s="153"/>
      <c r="C386" s="116"/>
      <c r="D386" s="116"/>
      <c r="E386" s="32"/>
      <c r="F386"/>
    </row>
    <row r="387" spans="1:6" s="33" customFormat="1" ht="15.75">
      <c r="A387" s="163"/>
      <c r="B387" s="153"/>
      <c r="C387" s="116"/>
      <c r="D387" s="116"/>
      <c r="E387" s="32"/>
      <c r="F387"/>
    </row>
    <row r="388" spans="1:6" s="33" customFormat="1" ht="15.75">
      <c r="A388" s="163"/>
      <c r="B388" s="153"/>
      <c r="C388" s="116"/>
      <c r="D388" s="116"/>
      <c r="E388" s="32"/>
      <c r="F388"/>
    </row>
    <row r="389" spans="1:6" s="33" customFormat="1" ht="15.75">
      <c r="A389" s="163"/>
      <c r="B389" s="153"/>
      <c r="C389" s="116"/>
      <c r="D389" s="116"/>
      <c r="E389" s="32"/>
      <c r="F389"/>
    </row>
    <row r="390" spans="1:6" s="33" customFormat="1" ht="15.75">
      <c r="A390" s="163"/>
      <c r="B390" s="153"/>
      <c r="C390" s="116"/>
      <c r="D390" s="116"/>
      <c r="E390" s="32"/>
      <c r="F390"/>
    </row>
    <row r="391" spans="1:6" s="33" customFormat="1" ht="15.75">
      <c r="A391" s="163"/>
      <c r="B391" s="153"/>
      <c r="C391" s="116"/>
      <c r="D391" s="116"/>
      <c r="E391" s="32"/>
      <c r="F391"/>
    </row>
    <row r="392" spans="1:6" s="33" customFormat="1" ht="15.75">
      <c r="A392" s="163"/>
      <c r="B392" s="153"/>
      <c r="C392" s="116"/>
      <c r="D392" s="116"/>
      <c r="E392" s="32"/>
      <c r="F392"/>
    </row>
    <row r="393" spans="1:6" s="33" customFormat="1" ht="15.75">
      <c r="A393" s="163"/>
      <c r="B393" s="153"/>
      <c r="C393" s="116"/>
      <c r="D393" s="116"/>
      <c r="E393" s="32"/>
      <c r="F393"/>
    </row>
    <row r="394" spans="1:6" s="33" customFormat="1" ht="15.75">
      <c r="A394" s="163"/>
      <c r="B394" s="153"/>
      <c r="C394" s="116"/>
      <c r="D394" s="116"/>
      <c r="E394" s="32"/>
      <c r="F394"/>
    </row>
    <row r="395" spans="1:6" s="33" customFormat="1" ht="15.75">
      <c r="A395" s="163"/>
      <c r="B395" s="153"/>
      <c r="C395" s="116"/>
      <c r="D395" s="116"/>
      <c r="E395" s="32"/>
      <c r="F395"/>
    </row>
    <row r="396" spans="1:6" s="33" customFormat="1" ht="15.75">
      <c r="A396" s="163"/>
      <c r="B396" s="153"/>
      <c r="C396" s="116"/>
      <c r="D396" s="116"/>
      <c r="E396" s="32"/>
      <c r="F396"/>
    </row>
    <row r="397" spans="1:6" s="33" customFormat="1" ht="15.75">
      <c r="A397" s="163"/>
      <c r="B397" s="153"/>
      <c r="C397" s="116"/>
      <c r="D397" s="116"/>
      <c r="E397" s="32"/>
      <c r="F397"/>
    </row>
    <row r="398" spans="1:6" s="33" customFormat="1" ht="15.75">
      <c r="A398" s="163"/>
      <c r="B398" s="153"/>
      <c r="C398" s="116"/>
      <c r="D398" s="116"/>
      <c r="E398" s="32"/>
      <c r="F398"/>
    </row>
    <row r="399" spans="1:6" s="33" customFormat="1" ht="15.75">
      <c r="A399" s="163"/>
      <c r="B399" s="153"/>
      <c r="C399" s="116"/>
      <c r="D399" s="116"/>
      <c r="E399" s="32"/>
      <c r="F399"/>
    </row>
    <row r="400" spans="1:6" s="33" customFormat="1" ht="15.75">
      <c r="A400" s="163"/>
      <c r="B400" s="153"/>
      <c r="C400" s="116"/>
      <c r="D400" s="116"/>
      <c r="E400" s="32"/>
      <c r="F400"/>
    </row>
    <row r="401" spans="1:6" s="33" customFormat="1" ht="15.75">
      <c r="A401" s="163"/>
      <c r="B401" s="153"/>
      <c r="C401" s="116"/>
      <c r="D401" s="116"/>
      <c r="E401" s="32"/>
      <c r="F401"/>
    </row>
    <row r="402" spans="1:6" s="33" customFormat="1" ht="15.75">
      <c r="A402" s="163"/>
      <c r="B402" s="153"/>
      <c r="C402" s="116"/>
      <c r="D402" s="116"/>
      <c r="E402" s="32"/>
      <c r="F402"/>
    </row>
    <row r="403" spans="1:6" s="33" customFormat="1" ht="15.75">
      <c r="A403" s="163"/>
      <c r="B403" s="153"/>
      <c r="C403" s="116"/>
      <c r="D403" s="116"/>
      <c r="E403" s="32"/>
      <c r="F403"/>
    </row>
    <row r="404" spans="1:6" s="33" customFormat="1" ht="15.75">
      <c r="A404" s="163"/>
      <c r="B404" s="153"/>
      <c r="C404" s="116"/>
      <c r="D404" s="116"/>
      <c r="E404" s="32"/>
      <c r="F404"/>
    </row>
    <row r="405" spans="1:6" s="33" customFormat="1" ht="15.75">
      <c r="A405" s="163"/>
      <c r="B405" s="153"/>
      <c r="C405" s="116"/>
      <c r="D405" s="116"/>
      <c r="E405" s="32"/>
      <c r="F405"/>
    </row>
    <row r="406" spans="1:6" s="33" customFormat="1" ht="15.75">
      <c r="A406" s="163"/>
      <c r="B406" s="153"/>
      <c r="C406" s="116"/>
      <c r="D406" s="116"/>
      <c r="E406" s="32"/>
      <c r="F406"/>
    </row>
    <row r="407" spans="1:6" s="33" customFormat="1" ht="15.75">
      <c r="A407" s="163"/>
      <c r="B407" s="153"/>
      <c r="C407" s="116"/>
      <c r="D407" s="116"/>
      <c r="E407" s="32"/>
      <c r="F407"/>
    </row>
    <row r="408" spans="1:6" s="33" customFormat="1" ht="15.75">
      <c r="A408" s="163"/>
      <c r="B408" s="153"/>
      <c r="C408" s="116"/>
      <c r="D408" s="116"/>
      <c r="E408" s="32"/>
      <c r="F408"/>
    </row>
    <row r="409" spans="1:6" s="33" customFormat="1" ht="15.75">
      <c r="A409" s="163"/>
      <c r="B409" s="153"/>
      <c r="C409" s="116"/>
      <c r="D409" s="116"/>
      <c r="E409" s="32"/>
      <c r="F409"/>
    </row>
    <row r="410" spans="1:6" s="33" customFormat="1" ht="15.75">
      <c r="A410" s="163"/>
      <c r="B410" s="153"/>
      <c r="C410" s="116"/>
      <c r="D410" s="116"/>
      <c r="E410" s="32"/>
      <c r="F410"/>
    </row>
    <row r="411" spans="1:6" s="33" customFormat="1" ht="15.75">
      <c r="A411" s="163"/>
      <c r="B411" s="153"/>
      <c r="C411" s="116"/>
      <c r="D411" s="116"/>
      <c r="E411" s="32"/>
      <c r="F411"/>
    </row>
    <row r="412" spans="1:6" s="33" customFormat="1" ht="15.75">
      <c r="A412" s="163"/>
      <c r="B412" s="153"/>
      <c r="C412" s="116"/>
      <c r="D412" s="116"/>
      <c r="E412" s="32"/>
      <c r="F412"/>
    </row>
    <row r="413" spans="1:6" s="33" customFormat="1" ht="15.75">
      <c r="A413" s="163"/>
      <c r="B413" s="153"/>
      <c r="C413" s="116"/>
      <c r="D413" s="116"/>
      <c r="E413" s="32"/>
      <c r="F413"/>
    </row>
    <row r="414" spans="1:6" s="33" customFormat="1" ht="15.75">
      <c r="A414" s="163"/>
      <c r="B414" s="153"/>
      <c r="C414" s="116"/>
      <c r="D414" s="116"/>
      <c r="E414" s="32"/>
      <c r="F414"/>
    </row>
    <row r="415" spans="1:6" s="33" customFormat="1" ht="15.75">
      <c r="A415" s="163"/>
      <c r="B415" s="153"/>
      <c r="C415" s="116"/>
      <c r="D415" s="116"/>
      <c r="E415" s="32"/>
      <c r="F415"/>
    </row>
    <row r="416" spans="1:6" s="33" customFormat="1" ht="15.75">
      <c r="A416" s="163"/>
      <c r="B416" s="153"/>
      <c r="C416" s="116"/>
      <c r="D416" s="116"/>
      <c r="E416" s="32"/>
      <c r="F416"/>
    </row>
    <row r="417" spans="1:6" s="33" customFormat="1" ht="15.75">
      <c r="A417" s="163"/>
      <c r="B417" s="153"/>
      <c r="C417" s="116"/>
      <c r="D417" s="116"/>
      <c r="E417" s="32"/>
      <c r="F417"/>
    </row>
    <row r="418" spans="1:6" s="33" customFormat="1" ht="15.75">
      <c r="A418" s="163"/>
      <c r="B418" s="153"/>
      <c r="C418" s="116"/>
      <c r="D418" s="116"/>
      <c r="E418" s="32"/>
      <c r="F418"/>
    </row>
    <row r="419" spans="1:6" s="33" customFormat="1" ht="15.75">
      <c r="A419" s="163"/>
      <c r="B419" s="153"/>
      <c r="C419" s="116"/>
      <c r="D419" s="116"/>
      <c r="E419" s="32"/>
      <c r="F419"/>
    </row>
    <row r="420" spans="1:6" s="33" customFormat="1" ht="15.75">
      <c r="A420" s="163"/>
      <c r="B420" s="153"/>
      <c r="C420" s="116"/>
      <c r="D420" s="116"/>
      <c r="E420" s="32"/>
      <c r="F420"/>
    </row>
    <row r="421" spans="1:6" s="33" customFormat="1" ht="15.75">
      <c r="A421" s="163"/>
      <c r="B421" s="153"/>
      <c r="C421" s="116"/>
      <c r="D421" s="116"/>
      <c r="E421" s="32"/>
      <c r="F421"/>
    </row>
    <row r="422" spans="1:6" s="33" customFormat="1" ht="15.75">
      <c r="A422" s="163"/>
      <c r="B422" s="153"/>
      <c r="C422" s="116"/>
      <c r="D422" s="116"/>
      <c r="E422" s="32"/>
      <c r="F422"/>
    </row>
    <row r="423" spans="1:6" s="33" customFormat="1" ht="15.75">
      <c r="A423" s="163"/>
      <c r="B423" s="153"/>
      <c r="C423" s="116"/>
      <c r="D423" s="116"/>
      <c r="E423" s="32"/>
      <c r="F423"/>
    </row>
    <row r="424" spans="1:6" s="33" customFormat="1" ht="15.75">
      <c r="A424" s="163"/>
      <c r="B424" s="153"/>
      <c r="C424" s="116"/>
      <c r="D424" s="116"/>
      <c r="E424" s="32"/>
      <c r="F424"/>
    </row>
    <row r="425" spans="1:6" s="33" customFormat="1" ht="15.75">
      <c r="A425" s="163"/>
      <c r="B425" s="153"/>
      <c r="C425" s="116"/>
      <c r="D425" s="116"/>
      <c r="E425" s="32"/>
      <c r="F425"/>
    </row>
    <row r="426" spans="1:6" s="33" customFormat="1" ht="15.75">
      <c r="A426" s="163"/>
      <c r="B426" s="153"/>
      <c r="C426" s="116"/>
      <c r="D426" s="116"/>
      <c r="E426" s="32"/>
      <c r="F426"/>
    </row>
    <row r="427" spans="1:6" s="33" customFormat="1" ht="15.75">
      <c r="A427" s="163"/>
      <c r="B427" s="153"/>
      <c r="C427" s="116"/>
      <c r="D427" s="116"/>
      <c r="E427" s="32"/>
      <c r="F427"/>
    </row>
    <row r="428" spans="1:6" s="33" customFormat="1" ht="15.75">
      <c r="A428" s="163"/>
      <c r="B428" s="153"/>
      <c r="C428" s="116"/>
      <c r="D428" s="116"/>
      <c r="E428" s="32"/>
      <c r="F428"/>
    </row>
    <row r="429" spans="1:6" s="33" customFormat="1" ht="15.75">
      <c r="A429" s="163"/>
      <c r="B429" s="153"/>
      <c r="C429" s="116"/>
      <c r="D429" s="116"/>
      <c r="E429" s="32"/>
      <c r="F429"/>
    </row>
    <row r="430" spans="1:6" s="33" customFormat="1" ht="15.75">
      <c r="A430" s="163"/>
      <c r="B430" s="153"/>
      <c r="C430" s="116"/>
      <c r="D430" s="116"/>
      <c r="E430" s="32"/>
      <c r="F430"/>
    </row>
    <row r="431" spans="1:6" s="33" customFormat="1" ht="15.75">
      <c r="A431" s="163"/>
      <c r="B431" s="153"/>
      <c r="C431" s="116"/>
      <c r="D431" s="116"/>
      <c r="E431" s="32"/>
      <c r="F431"/>
    </row>
    <row r="432" spans="1:6" s="33" customFormat="1" ht="15.75">
      <c r="A432" s="163"/>
      <c r="B432" s="153"/>
      <c r="C432" s="116"/>
      <c r="D432" s="116"/>
      <c r="E432" s="32"/>
      <c r="F432"/>
    </row>
    <row r="433" spans="1:6" s="33" customFormat="1" ht="15.75">
      <c r="A433" s="163"/>
      <c r="B433" s="153"/>
      <c r="C433" s="116"/>
      <c r="D433" s="116"/>
      <c r="E433" s="32"/>
      <c r="F433"/>
    </row>
    <row r="434" spans="1:6" s="33" customFormat="1" ht="15.75">
      <c r="A434" s="163"/>
      <c r="B434" s="153"/>
      <c r="C434" s="116"/>
      <c r="D434" s="116"/>
      <c r="E434" s="32"/>
      <c r="F434"/>
    </row>
    <row r="435" spans="1:6" s="33" customFormat="1" ht="15.75">
      <c r="A435" s="163"/>
      <c r="B435" s="153"/>
      <c r="C435" s="116"/>
      <c r="D435" s="116"/>
      <c r="E435" s="32"/>
      <c r="F435"/>
    </row>
    <row r="436" spans="1:6" s="33" customFormat="1" ht="15.75">
      <c r="A436" s="163"/>
      <c r="B436" s="153"/>
      <c r="C436" s="116"/>
      <c r="D436" s="116"/>
      <c r="E436" s="32"/>
      <c r="F436"/>
    </row>
    <row r="437" spans="1:6" s="33" customFormat="1" ht="15.75">
      <c r="A437" s="163"/>
      <c r="B437" s="153"/>
      <c r="C437" s="116"/>
      <c r="D437" s="116"/>
      <c r="E437" s="32"/>
      <c r="F437"/>
    </row>
    <row r="438" spans="1:6" s="33" customFormat="1" ht="15.75">
      <c r="A438" s="163"/>
      <c r="B438" s="153"/>
      <c r="C438" s="116"/>
      <c r="D438" s="116"/>
      <c r="E438" s="32"/>
      <c r="F438"/>
    </row>
    <row r="439" spans="1:6" s="33" customFormat="1" ht="15.75">
      <c r="A439" s="163"/>
      <c r="B439" s="153"/>
      <c r="C439" s="116"/>
      <c r="D439" s="116"/>
      <c r="E439" s="32"/>
      <c r="F439"/>
    </row>
    <row r="440" spans="1:6" s="33" customFormat="1" ht="15.75">
      <c r="A440" s="163"/>
      <c r="B440" s="153"/>
      <c r="C440" s="116"/>
      <c r="D440" s="116"/>
      <c r="E440" s="32"/>
      <c r="F440"/>
    </row>
    <row r="441" spans="1:6" s="33" customFormat="1" ht="15.75">
      <c r="A441" s="163"/>
      <c r="B441" s="153"/>
      <c r="C441" s="116"/>
      <c r="D441" s="116"/>
      <c r="E441" s="32"/>
      <c r="F441"/>
    </row>
    <row r="442" spans="1:6" s="33" customFormat="1" ht="15.75">
      <c r="A442" s="163"/>
      <c r="B442" s="153"/>
      <c r="C442" s="116"/>
      <c r="D442" s="116"/>
      <c r="E442" s="32"/>
      <c r="F442"/>
    </row>
    <row r="443" spans="1:6" s="33" customFormat="1" ht="15.75">
      <c r="A443" s="163"/>
      <c r="B443" s="153"/>
      <c r="C443" s="116"/>
      <c r="D443" s="116"/>
      <c r="E443" s="32"/>
      <c r="F443"/>
    </row>
    <row r="444" spans="1:6" s="33" customFormat="1" ht="15.75">
      <c r="A444" s="163"/>
      <c r="B444" s="153"/>
      <c r="C444" s="116"/>
      <c r="D444" s="116"/>
      <c r="E444" s="32"/>
      <c r="F444"/>
    </row>
    <row r="445" spans="1:6" s="33" customFormat="1" ht="15.75">
      <c r="A445" s="163"/>
      <c r="B445" s="153"/>
      <c r="C445" s="116"/>
      <c r="D445" s="116"/>
      <c r="E445" s="32"/>
      <c r="F445"/>
    </row>
    <row r="446" spans="1:6" s="33" customFormat="1" ht="15.75">
      <c r="A446" s="163"/>
      <c r="B446" s="153"/>
      <c r="C446" s="116"/>
      <c r="D446" s="116"/>
      <c r="E446" s="32"/>
      <c r="F446"/>
    </row>
    <row r="447" spans="1:6" s="33" customFormat="1" ht="15.75">
      <c r="A447" s="163"/>
      <c r="B447" s="153"/>
      <c r="C447" s="116"/>
      <c r="D447" s="116"/>
      <c r="E447" s="32"/>
      <c r="F447"/>
    </row>
    <row r="448" spans="1:6" s="33" customFormat="1" ht="15.75">
      <c r="A448" s="163"/>
      <c r="B448" s="153"/>
      <c r="C448" s="116"/>
      <c r="D448" s="116"/>
      <c r="E448" s="32"/>
      <c r="F448"/>
    </row>
    <row r="449" spans="1:6" s="33" customFormat="1" ht="15.75">
      <c r="A449" s="163"/>
      <c r="B449" s="153"/>
      <c r="C449" s="116"/>
      <c r="D449" s="116"/>
      <c r="E449" s="32"/>
      <c r="F449"/>
    </row>
    <row r="450" spans="1:6" s="33" customFormat="1" ht="15.75">
      <c r="A450" s="163"/>
      <c r="B450" s="153"/>
      <c r="C450" s="116"/>
      <c r="D450" s="116"/>
      <c r="E450" s="32"/>
      <c r="F450"/>
    </row>
    <row r="451" spans="1:6" s="33" customFormat="1" ht="15.75">
      <c r="A451" s="163"/>
      <c r="B451" s="153"/>
      <c r="C451" s="116"/>
      <c r="D451" s="116"/>
      <c r="E451" s="32"/>
      <c r="F451"/>
    </row>
    <row r="452" spans="1:6" s="33" customFormat="1" ht="15.75">
      <c r="A452" s="163"/>
      <c r="B452" s="153"/>
      <c r="C452" s="116"/>
      <c r="D452" s="116"/>
      <c r="E452" s="32"/>
      <c r="F452"/>
    </row>
    <row r="453" spans="1:6" s="33" customFormat="1" ht="15.75">
      <c r="A453" s="163"/>
      <c r="B453" s="153"/>
      <c r="C453" s="116"/>
      <c r="D453" s="116"/>
      <c r="E453" s="32"/>
      <c r="F453"/>
    </row>
    <row r="454" spans="1:6" s="33" customFormat="1" ht="15.75">
      <c r="A454" s="163"/>
      <c r="B454" s="153"/>
      <c r="C454" s="116"/>
      <c r="D454" s="116"/>
      <c r="E454" s="32"/>
      <c r="F454"/>
    </row>
    <row r="455" spans="1:6" s="33" customFormat="1" ht="15.75">
      <c r="A455" s="163"/>
      <c r="B455" s="153"/>
      <c r="C455" s="116"/>
      <c r="D455" s="116"/>
      <c r="E455" s="32"/>
      <c r="F455"/>
    </row>
    <row r="456" spans="1:6" s="33" customFormat="1" ht="15.75">
      <c r="A456" s="163"/>
      <c r="B456" s="153"/>
      <c r="C456" s="116"/>
      <c r="D456" s="116"/>
      <c r="E456" s="32"/>
      <c r="F456"/>
    </row>
    <row r="457" spans="1:6" s="33" customFormat="1" ht="15.75">
      <c r="A457" s="163"/>
      <c r="B457" s="153"/>
      <c r="C457" s="116"/>
      <c r="D457" s="116"/>
      <c r="E457" s="32"/>
      <c r="F457"/>
    </row>
    <row r="458" spans="1:6" s="33" customFormat="1" ht="15.75">
      <c r="A458" s="163"/>
      <c r="B458" s="153"/>
      <c r="C458" s="116"/>
      <c r="D458" s="116"/>
      <c r="E458" s="32"/>
      <c r="F458"/>
    </row>
    <row r="459" spans="1:6" s="33" customFormat="1" ht="15.75">
      <c r="A459" s="163"/>
      <c r="B459" s="153"/>
      <c r="C459" s="116"/>
      <c r="D459" s="116"/>
      <c r="E459" s="32"/>
      <c r="F459"/>
    </row>
    <row r="460" spans="1:6" s="33" customFormat="1" ht="15.75">
      <c r="A460" s="163"/>
      <c r="B460" s="153"/>
      <c r="C460" s="116"/>
      <c r="D460" s="116"/>
      <c r="E460" s="32"/>
      <c r="F460"/>
    </row>
    <row r="461" spans="1:6" s="33" customFormat="1" ht="15.75">
      <c r="A461" s="163"/>
      <c r="B461" s="153"/>
      <c r="C461" s="116"/>
      <c r="D461" s="116"/>
      <c r="E461" s="32"/>
      <c r="F461"/>
    </row>
    <row r="462" spans="1:6" s="33" customFormat="1" ht="15.75">
      <c r="A462" s="163"/>
      <c r="B462" s="153"/>
      <c r="C462" s="116"/>
      <c r="D462" s="116"/>
      <c r="E462" s="32"/>
      <c r="F462"/>
    </row>
    <row r="463" spans="1:6" s="33" customFormat="1" ht="15.75">
      <c r="A463" s="163"/>
      <c r="B463" s="153"/>
      <c r="C463" s="116"/>
      <c r="D463" s="116"/>
      <c r="E463" s="32"/>
      <c r="F463"/>
    </row>
    <row r="464" spans="1:6" s="33" customFormat="1" ht="15.75">
      <c r="A464" s="163"/>
      <c r="B464" s="153"/>
      <c r="C464" s="116"/>
      <c r="D464" s="116"/>
      <c r="E464" s="32"/>
      <c r="F464"/>
    </row>
    <row r="465" spans="1:6" s="33" customFormat="1" ht="15.75">
      <c r="A465" s="163"/>
      <c r="B465" s="153"/>
      <c r="C465" s="116"/>
      <c r="D465" s="116"/>
      <c r="E465" s="32"/>
      <c r="F465"/>
    </row>
    <row r="466" spans="1:6" s="33" customFormat="1" ht="15.75">
      <c r="A466" s="163"/>
      <c r="B466" s="153"/>
      <c r="C466" s="116"/>
      <c r="D466" s="116"/>
      <c r="E466" s="32"/>
      <c r="F466"/>
    </row>
    <row r="467" spans="1:6" s="33" customFormat="1" ht="15.75">
      <c r="A467" s="163"/>
      <c r="B467" s="153"/>
      <c r="C467" s="116"/>
      <c r="D467" s="116"/>
      <c r="E467" s="32"/>
      <c r="F467"/>
    </row>
    <row r="468" spans="1:6" s="33" customFormat="1" ht="15.75">
      <c r="A468" s="163"/>
      <c r="B468" s="153"/>
      <c r="C468" s="116"/>
      <c r="D468" s="116"/>
      <c r="E468" s="32"/>
      <c r="F468"/>
    </row>
    <row r="469" spans="1:6" s="33" customFormat="1" ht="15.75">
      <c r="A469" s="163"/>
      <c r="B469" s="153"/>
      <c r="C469" s="116"/>
      <c r="D469" s="116"/>
      <c r="E469" s="32"/>
      <c r="F469"/>
    </row>
    <row r="470" spans="1:6" s="33" customFormat="1" ht="15.75">
      <c r="A470" s="163"/>
      <c r="B470" s="153"/>
      <c r="C470" s="116"/>
      <c r="D470" s="116"/>
      <c r="E470" s="32"/>
      <c r="F470"/>
    </row>
    <row r="471" spans="1:6" s="33" customFormat="1" ht="15.75">
      <c r="A471" s="163"/>
      <c r="B471" s="153"/>
      <c r="C471" s="116"/>
      <c r="D471" s="116"/>
      <c r="E471" s="32"/>
      <c r="F471"/>
    </row>
    <row r="472" spans="1:6" s="33" customFormat="1" ht="15.75">
      <c r="A472" s="163"/>
      <c r="B472" s="153"/>
      <c r="C472" s="116"/>
      <c r="D472" s="116"/>
      <c r="E472" s="32"/>
      <c r="F472"/>
    </row>
    <row r="473" spans="1:6" s="33" customFormat="1" ht="15.75">
      <c r="A473" s="163"/>
      <c r="B473" s="153"/>
      <c r="C473" s="116"/>
      <c r="D473" s="116"/>
      <c r="E473" s="32"/>
      <c r="F473"/>
    </row>
    <row r="474" spans="1:6" s="33" customFormat="1" ht="15.75">
      <c r="A474" s="163"/>
      <c r="B474" s="153"/>
      <c r="C474" s="116"/>
      <c r="D474" s="116"/>
      <c r="E474" s="32"/>
      <c r="F474"/>
    </row>
    <row r="475" spans="1:6" s="33" customFormat="1" ht="15.75">
      <c r="A475" s="163"/>
      <c r="B475" s="153"/>
      <c r="C475" s="116"/>
      <c r="D475" s="116"/>
      <c r="E475" s="32"/>
      <c r="F475"/>
    </row>
    <row r="476" spans="1:6" s="33" customFormat="1" ht="15.75">
      <c r="A476" s="163"/>
      <c r="B476" s="153"/>
      <c r="C476" s="116"/>
      <c r="D476" s="116"/>
      <c r="E476" s="32"/>
      <c r="F476"/>
    </row>
    <row r="477" spans="1:6" s="33" customFormat="1" ht="15.75">
      <c r="A477" s="163"/>
      <c r="B477" s="153"/>
      <c r="C477" s="116"/>
      <c r="D477" s="116"/>
      <c r="E477" s="32"/>
      <c r="F477"/>
    </row>
    <row r="478" spans="1:6" s="33" customFormat="1" ht="15.75">
      <c r="A478" s="163"/>
      <c r="B478" s="153"/>
      <c r="C478" s="116"/>
      <c r="D478" s="116"/>
      <c r="E478" s="32"/>
      <c r="F478"/>
    </row>
    <row r="479" spans="1:6" s="33" customFormat="1" ht="15.75">
      <c r="A479" s="163"/>
      <c r="B479" s="153"/>
      <c r="C479" s="116"/>
      <c r="D479" s="116"/>
      <c r="E479" s="32"/>
      <c r="F479"/>
    </row>
    <row r="480" spans="1:6" s="33" customFormat="1" ht="15.75">
      <c r="A480" s="163"/>
      <c r="B480" s="153"/>
      <c r="C480" s="116"/>
      <c r="D480" s="116"/>
      <c r="E480" s="32"/>
      <c r="F480"/>
    </row>
    <row r="481" spans="1:6" s="33" customFormat="1" ht="15.75">
      <c r="A481" s="163"/>
      <c r="B481" s="153"/>
      <c r="C481" s="116"/>
      <c r="D481" s="116"/>
      <c r="E481" s="32"/>
      <c r="F481"/>
    </row>
    <row r="482" spans="1:6" s="33" customFormat="1" ht="15.75">
      <c r="A482" s="163"/>
      <c r="B482" s="153"/>
      <c r="C482" s="116"/>
      <c r="D482" s="116"/>
      <c r="E482" s="32"/>
      <c r="F482"/>
    </row>
    <row r="483" spans="1:6" s="33" customFormat="1" ht="15.75">
      <c r="A483" s="163"/>
      <c r="B483" s="153"/>
      <c r="C483" s="116"/>
      <c r="D483" s="116"/>
      <c r="E483" s="32"/>
      <c r="F483"/>
    </row>
    <row r="484" spans="1:6" s="33" customFormat="1" ht="15.75">
      <c r="A484" s="163"/>
      <c r="B484" s="153"/>
      <c r="C484" s="116"/>
      <c r="D484" s="116"/>
      <c r="E484" s="32"/>
      <c r="F484"/>
    </row>
    <row r="485" spans="1:6" s="33" customFormat="1" ht="15.75">
      <c r="A485" s="163"/>
      <c r="B485" s="153"/>
      <c r="C485" s="116"/>
      <c r="D485" s="116"/>
      <c r="E485" s="32"/>
      <c r="F485"/>
    </row>
    <row r="486" spans="1:6" s="33" customFormat="1" ht="15.75">
      <c r="A486" s="163"/>
      <c r="B486" s="153"/>
      <c r="C486" s="116"/>
      <c r="D486" s="116"/>
      <c r="E486" s="32"/>
      <c r="F486"/>
    </row>
    <row r="487" spans="1:6" s="33" customFormat="1" ht="15.75">
      <c r="A487" s="163"/>
      <c r="B487" s="153"/>
      <c r="C487" s="116"/>
      <c r="D487" s="116"/>
      <c r="E487" s="32"/>
      <c r="F487"/>
    </row>
    <row r="488" spans="1:6" s="33" customFormat="1" ht="15.75">
      <c r="A488" s="163"/>
      <c r="B488" s="153"/>
      <c r="C488" s="116"/>
      <c r="D488" s="116"/>
      <c r="E488" s="32"/>
      <c r="F488"/>
    </row>
    <row r="489" spans="1:6" s="33" customFormat="1" ht="15.75">
      <c r="A489" s="163"/>
      <c r="B489" s="153"/>
      <c r="C489" s="116"/>
      <c r="D489" s="116"/>
      <c r="E489" s="32"/>
      <c r="F489"/>
    </row>
    <row r="490" spans="1:6" s="33" customFormat="1" ht="15.75">
      <c r="A490" s="163"/>
      <c r="B490" s="153"/>
      <c r="C490" s="116"/>
      <c r="D490" s="116"/>
      <c r="E490" s="32"/>
      <c r="F490"/>
    </row>
    <row r="491" spans="1:6" s="33" customFormat="1" ht="15.75">
      <c r="A491" s="163"/>
      <c r="B491" s="153"/>
      <c r="C491" s="116"/>
      <c r="D491" s="116"/>
      <c r="E491" s="32"/>
      <c r="F491"/>
    </row>
    <row r="492" spans="1:6" s="33" customFormat="1" ht="15.75">
      <c r="A492" s="163"/>
      <c r="B492" s="153"/>
      <c r="C492" s="116"/>
      <c r="D492" s="116"/>
      <c r="E492" s="32"/>
      <c r="F492"/>
    </row>
    <row r="493" spans="1:6" s="33" customFormat="1" ht="15.75">
      <c r="A493" s="163"/>
      <c r="B493" s="153"/>
      <c r="C493" s="116"/>
      <c r="D493" s="116"/>
      <c r="E493" s="32"/>
      <c r="F493"/>
    </row>
    <row r="494" spans="1:6" s="33" customFormat="1" ht="15.75">
      <c r="A494" s="163"/>
      <c r="B494" s="153"/>
      <c r="C494" s="116"/>
      <c r="D494" s="116"/>
      <c r="E494" s="32"/>
      <c r="F494"/>
    </row>
    <row r="495" spans="1:6" s="33" customFormat="1" ht="15.75">
      <c r="A495" s="163"/>
      <c r="B495" s="153"/>
      <c r="C495" s="116"/>
      <c r="D495" s="116"/>
      <c r="E495" s="32"/>
      <c r="F495"/>
    </row>
    <row r="496" spans="1:6" s="33" customFormat="1" ht="15.75">
      <c r="A496" s="163"/>
      <c r="B496" s="153"/>
      <c r="C496" s="116"/>
      <c r="D496" s="116"/>
      <c r="E496" s="32"/>
      <c r="F496"/>
    </row>
    <row r="497" spans="1:6" s="33" customFormat="1" ht="15.75">
      <c r="A497" s="163"/>
      <c r="B497" s="153"/>
      <c r="C497" s="116"/>
      <c r="D497" s="116"/>
      <c r="E497" s="32"/>
      <c r="F497"/>
    </row>
    <row r="498" spans="1:6" s="33" customFormat="1" ht="15.75">
      <c r="A498" s="163"/>
      <c r="B498" s="153"/>
      <c r="C498" s="116"/>
      <c r="D498" s="116"/>
      <c r="E498" s="32"/>
      <c r="F498"/>
    </row>
    <row r="499" spans="1:6" s="33" customFormat="1" ht="15.75">
      <c r="A499" s="163"/>
      <c r="B499" s="153"/>
      <c r="C499" s="116"/>
      <c r="D499" s="116"/>
      <c r="E499" s="32"/>
      <c r="F499"/>
    </row>
    <row r="500" spans="1:6" s="33" customFormat="1" ht="15.75">
      <c r="A500" s="163"/>
      <c r="B500" s="153"/>
      <c r="C500" s="116"/>
      <c r="D500" s="116"/>
      <c r="E500" s="32"/>
      <c r="F500"/>
    </row>
    <row r="501" spans="1:6" s="33" customFormat="1" ht="15.75">
      <c r="A501" s="163"/>
      <c r="B501" s="153"/>
      <c r="C501" s="116"/>
      <c r="D501" s="116"/>
      <c r="E501" s="32"/>
      <c r="F501"/>
    </row>
    <row r="502" spans="1:6" s="33" customFormat="1" ht="15.75">
      <c r="A502" s="163"/>
      <c r="B502" s="153"/>
      <c r="C502" s="116"/>
      <c r="D502" s="116"/>
      <c r="E502" s="32"/>
      <c r="F502"/>
    </row>
    <row r="503" spans="1:6" s="33" customFormat="1" ht="15.75">
      <c r="A503" s="163"/>
      <c r="B503" s="153"/>
      <c r="C503" s="116"/>
      <c r="D503" s="116"/>
      <c r="E503" s="32"/>
      <c r="F503"/>
    </row>
    <row r="504" spans="1:6" s="33" customFormat="1" ht="15.75">
      <c r="A504" s="163"/>
      <c r="B504" s="153"/>
      <c r="C504" s="116"/>
      <c r="D504" s="116"/>
      <c r="E504" s="32"/>
      <c r="F504"/>
    </row>
    <row r="505" spans="1:6" s="33" customFormat="1" ht="15.75">
      <c r="A505" s="163"/>
      <c r="B505" s="153"/>
      <c r="C505" s="116"/>
      <c r="D505" s="116"/>
      <c r="E505" s="32"/>
      <c r="F505"/>
    </row>
    <row r="506" spans="1:6" s="33" customFormat="1" ht="15.75">
      <c r="A506" s="163"/>
      <c r="B506" s="153"/>
      <c r="C506" s="116"/>
      <c r="D506" s="116"/>
      <c r="E506" s="32"/>
      <c r="F506"/>
    </row>
    <row r="507" spans="1:6" s="33" customFormat="1" ht="15.75">
      <c r="A507" s="163"/>
      <c r="B507" s="153"/>
      <c r="C507" s="116"/>
      <c r="D507" s="116"/>
      <c r="E507" s="32"/>
      <c r="F507"/>
    </row>
    <row r="508" spans="1:6" s="33" customFormat="1" ht="15.75">
      <c r="A508" s="163"/>
      <c r="B508" s="153"/>
      <c r="C508" s="116"/>
      <c r="D508" s="116"/>
      <c r="E508" s="32"/>
      <c r="F508"/>
    </row>
    <row r="509" spans="1:6" s="33" customFormat="1" ht="15.75">
      <c r="A509" s="163"/>
      <c r="B509" s="153"/>
      <c r="C509" s="116"/>
      <c r="D509" s="116"/>
      <c r="E509" s="32"/>
      <c r="F509"/>
    </row>
    <row r="510" spans="1:6" s="33" customFormat="1" ht="15.75">
      <c r="A510" s="163"/>
      <c r="B510" s="153"/>
      <c r="C510" s="116"/>
      <c r="D510" s="116"/>
      <c r="E510" s="32"/>
      <c r="F510"/>
    </row>
    <row r="511" spans="1:6" s="33" customFormat="1" ht="15.75">
      <c r="A511" s="163"/>
      <c r="B511" s="153"/>
      <c r="C511" s="116"/>
      <c r="D511" s="116"/>
      <c r="E511" s="32"/>
      <c r="F511"/>
    </row>
    <row r="512" spans="1:6" s="33" customFormat="1" ht="15.75">
      <c r="A512" s="163"/>
      <c r="B512" s="153"/>
      <c r="C512" s="116"/>
      <c r="D512" s="116"/>
      <c r="E512" s="32"/>
      <c r="F512"/>
    </row>
    <row r="513" spans="1:6" s="33" customFormat="1" ht="15.75">
      <c r="A513" s="163"/>
      <c r="B513" s="153"/>
      <c r="C513" s="116"/>
      <c r="D513" s="116"/>
      <c r="E513" s="32"/>
      <c r="F513"/>
    </row>
    <row r="514" spans="1:6" s="33" customFormat="1" ht="15.75">
      <c r="A514" s="163"/>
      <c r="B514" s="153"/>
      <c r="C514" s="116"/>
      <c r="D514" s="116"/>
      <c r="E514" s="32"/>
      <c r="F514"/>
    </row>
    <row r="515" spans="1:6" s="33" customFormat="1" ht="15.75">
      <c r="A515" s="163"/>
      <c r="B515" s="153"/>
      <c r="C515" s="116"/>
      <c r="D515" s="116"/>
      <c r="E515" s="32"/>
      <c r="F515"/>
    </row>
    <row r="516" spans="1:6" s="33" customFormat="1" ht="15.75">
      <c r="A516" s="163"/>
      <c r="B516" s="153"/>
      <c r="C516" s="116"/>
      <c r="D516" s="116"/>
      <c r="E516" s="32"/>
      <c r="F516"/>
    </row>
    <row r="517" spans="1:6" s="33" customFormat="1" ht="15.75">
      <c r="A517" s="163"/>
      <c r="B517" s="153"/>
      <c r="C517" s="116"/>
      <c r="D517" s="116"/>
      <c r="E517" s="32"/>
      <c r="F517"/>
    </row>
    <row r="518" spans="1:6" s="33" customFormat="1" ht="15.75">
      <c r="A518" s="163"/>
      <c r="B518" s="153"/>
      <c r="C518" s="116"/>
      <c r="D518" s="116"/>
      <c r="E518" s="32"/>
      <c r="F518"/>
    </row>
    <row r="519" spans="1:6" s="33" customFormat="1" ht="15.75">
      <c r="A519" s="163"/>
      <c r="B519" s="153"/>
      <c r="C519" s="116"/>
      <c r="D519" s="116"/>
      <c r="E519" s="32"/>
      <c r="F519"/>
    </row>
    <row r="520" spans="1:6" s="33" customFormat="1" ht="15.75">
      <c r="A520" s="163"/>
      <c r="B520" s="153"/>
      <c r="C520" s="116"/>
      <c r="D520" s="116"/>
      <c r="E520" s="32"/>
      <c r="F520"/>
    </row>
    <row r="521" spans="1:6" s="33" customFormat="1" ht="15.75">
      <c r="A521" s="163"/>
      <c r="B521" s="153"/>
      <c r="C521" s="116"/>
      <c r="D521" s="116"/>
      <c r="E521" s="32"/>
      <c r="F521"/>
    </row>
    <row r="522" spans="1:6" s="33" customFormat="1" ht="15.75">
      <c r="A522" s="163"/>
      <c r="B522" s="153"/>
      <c r="C522" s="116"/>
      <c r="D522" s="116"/>
      <c r="E522" s="32"/>
      <c r="F522"/>
    </row>
    <row r="523" spans="1:6" s="33" customFormat="1" ht="15.75">
      <c r="A523" s="163"/>
      <c r="B523" s="153"/>
      <c r="C523" s="116"/>
      <c r="D523" s="116"/>
      <c r="E523" s="32"/>
      <c r="F523"/>
    </row>
    <row r="524" spans="1:6" s="33" customFormat="1" ht="15.75">
      <c r="A524" s="163"/>
      <c r="B524" s="153"/>
      <c r="C524" s="116"/>
      <c r="D524" s="116"/>
      <c r="E524" s="32"/>
      <c r="F524"/>
    </row>
    <row r="525" spans="1:6" s="33" customFormat="1" ht="15.75">
      <c r="A525" s="163"/>
      <c r="B525" s="153"/>
      <c r="C525" s="116"/>
      <c r="D525" s="116"/>
      <c r="E525" s="32"/>
      <c r="F525"/>
    </row>
    <row r="526" spans="1:6" s="33" customFormat="1" ht="15.75">
      <c r="A526" s="163"/>
      <c r="B526" s="153"/>
      <c r="C526" s="116"/>
      <c r="D526" s="116"/>
      <c r="E526" s="32"/>
      <c r="F526"/>
    </row>
    <row r="527" spans="1:6" s="33" customFormat="1" ht="15.75">
      <c r="A527" s="163"/>
      <c r="B527" s="153"/>
      <c r="C527" s="116"/>
      <c r="D527" s="116"/>
      <c r="E527" s="32"/>
      <c r="F527"/>
    </row>
    <row r="528" spans="1:6" s="33" customFormat="1" ht="15.75">
      <c r="A528" s="163"/>
      <c r="B528" s="153"/>
      <c r="C528" s="116"/>
      <c r="D528" s="116"/>
      <c r="E528" s="32"/>
      <c r="F528"/>
    </row>
    <row r="529" spans="1:6" s="33" customFormat="1" ht="15.75">
      <c r="A529" s="163"/>
      <c r="B529" s="153"/>
      <c r="C529" s="116"/>
      <c r="D529" s="116"/>
      <c r="E529" s="32"/>
      <c r="F529"/>
    </row>
    <row r="530" spans="1:6" s="33" customFormat="1" ht="15.75">
      <c r="A530" s="163"/>
      <c r="B530" s="153"/>
      <c r="C530" s="116"/>
      <c r="D530" s="116"/>
      <c r="E530" s="32"/>
      <c r="F530"/>
    </row>
    <row r="531" spans="1:6" s="33" customFormat="1" ht="15.75">
      <c r="A531" s="163"/>
      <c r="B531" s="153"/>
      <c r="C531" s="116"/>
      <c r="D531" s="116"/>
      <c r="E531" s="32"/>
      <c r="F531"/>
    </row>
    <row r="532" spans="1:6" s="33" customFormat="1" ht="15.75">
      <c r="A532" s="163"/>
      <c r="B532" s="153"/>
      <c r="C532" s="116"/>
      <c r="D532" s="116"/>
      <c r="E532" s="32"/>
      <c r="F532"/>
    </row>
    <row r="533" spans="1:6" s="33" customFormat="1" ht="15.75">
      <c r="A533" s="163"/>
      <c r="B533" s="153"/>
      <c r="C533" s="116"/>
      <c r="D533" s="116"/>
      <c r="E533" s="32"/>
      <c r="F533"/>
    </row>
    <row r="534" spans="1:6" s="33" customFormat="1" ht="15.75">
      <c r="A534" s="163"/>
      <c r="B534" s="153"/>
      <c r="C534" s="116"/>
      <c r="D534" s="116"/>
      <c r="E534" s="32"/>
      <c r="F534"/>
    </row>
    <row r="535" spans="1:6" s="33" customFormat="1" ht="15.75">
      <c r="A535" s="163"/>
      <c r="B535" s="153"/>
      <c r="C535" s="116"/>
      <c r="D535" s="116"/>
      <c r="E535" s="32"/>
      <c r="F535"/>
    </row>
    <row r="536" spans="1:6" s="33" customFormat="1" ht="15.75">
      <c r="A536" s="163"/>
      <c r="B536" s="153"/>
      <c r="C536" s="116"/>
      <c r="D536" s="116"/>
      <c r="E536" s="32"/>
      <c r="F536"/>
    </row>
    <row r="537" spans="1:6" s="33" customFormat="1" ht="15.75">
      <c r="A537" s="163"/>
      <c r="B537" s="153"/>
      <c r="C537" s="116"/>
      <c r="D537" s="116"/>
      <c r="E537" s="32"/>
      <c r="F537"/>
    </row>
    <row r="538" spans="1:6" s="33" customFormat="1" ht="15.75">
      <c r="A538" s="163"/>
      <c r="B538" s="153"/>
      <c r="C538" s="116"/>
      <c r="D538" s="116"/>
      <c r="E538" s="32"/>
      <c r="F538"/>
    </row>
    <row r="539" spans="1:6" s="33" customFormat="1" ht="15.75">
      <c r="A539" s="163"/>
      <c r="B539" s="153"/>
      <c r="C539" s="116"/>
      <c r="D539" s="116"/>
      <c r="E539" s="32"/>
      <c r="F539"/>
    </row>
    <row r="540" spans="1:6" s="33" customFormat="1" ht="15.75">
      <c r="A540" s="163"/>
      <c r="B540" s="153"/>
      <c r="C540" s="116"/>
      <c r="D540" s="116"/>
      <c r="E540" s="32"/>
      <c r="F540"/>
    </row>
    <row r="541" spans="1:6" s="33" customFormat="1" ht="15.75">
      <c r="A541" s="163"/>
      <c r="B541" s="153"/>
      <c r="C541" s="116"/>
      <c r="D541" s="116"/>
      <c r="E541" s="32"/>
      <c r="F541"/>
    </row>
    <row r="542" spans="1:6" s="33" customFormat="1" ht="15.75">
      <c r="A542" s="163"/>
      <c r="B542" s="153"/>
      <c r="C542" s="116"/>
      <c r="D542" s="116"/>
      <c r="E542" s="32"/>
      <c r="F542"/>
    </row>
    <row r="543" spans="1:6" s="33" customFormat="1" ht="15.75">
      <c r="A543" s="163"/>
      <c r="B543" s="153"/>
      <c r="C543" s="116"/>
      <c r="D543" s="116"/>
      <c r="E543" s="32"/>
      <c r="F543"/>
    </row>
    <row r="544" spans="1:6" s="33" customFormat="1" ht="15.75">
      <c r="A544" s="163"/>
      <c r="B544" s="153"/>
      <c r="C544" s="116"/>
      <c r="D544" s="116"/>
      <c r="E544" s="32"/>
      <c r="F544"/>
    </row>
    <row r="545" spans="1:6" s="33" customFormat="1" ht="15.75">
      <c r="A545" s="163"/>
      <c r="B545" s="153"/>
      <c r="C545" s="116"/>
      <c r="D545" s="116"/>
      <c r="E545" s="32"/>
      <c r="F545"/>
    </row>
    <row r="546" spans="1:6" s="33" customFormat="1" ht="15.75">
      <c r="A546" s="163"/>
      <c r="B546" s="153"/>
      <c r="C546" s="116"/>
      <c r="D546" s="116"/>
      <c r="E546" s="32"/>
      <c r="F546"/>
    </row>
    <row r="547" spans="1:6" s="33" customFormat="1" ht="15.75">
      <c r="A547" s="163"/>
      <c r="B547" s="153"/>
      <c r="C547" s="116"/>
      <c r="D547" s="116"/>
      <c r="E547" s="32"/>
      <c r="F547"/>
    </row>
    <row r="548" spans="1:6" s="33" customFormat="1" ht="15.75">
      <c r="A548" s="163"/>
      <c r="B548" s="153"/>
      <c r="C548" s="116"/>
      <c r="D548" s="116"/>
      <c r="E548" s="32"/>
      <c r="F548"/>
    </row>
    <row r="549" spans="1:6" s="33" customFormat="1" ht="15.75">
      <c r="A549" s="163"/>
      <c r="B549" s="153"/>
      <c r="C549" s="116"/>
      <c r="D549" s="116"/>
      <c r="E549" s="32"/>
      <c r="F549"/>
    </row>
    <row r="550" spans="1:6" s="33" customFormat="1" ht="15.75">
      <c r="A550" s="163"/>
      <c r="B550" s="153"/>
      <c r="C550" s="116"/>
      <c r="D550" s="116"/>
      <c r="E550" s="32"/>
      <c r="F550"/>
    </row>
    <row r="551" spans="1:6" s="33" customFormat="1" ht="15.75">
      <c r="A551" s="163"/>
      <c r="B551" s="153"/>
      <c r="C551" s="116"/>
      <c r="D551" s="116"/>
      <c r="E551" s="32"/>
      <c r="F551"/>
    </row>
    <row r="552" spans="1:6" s="33" customFormat="1" ht="15.75">
      <c r="A552" s="163"/>
      <c r="B552" s="153"/>
      <c r="C552" s="116"/>
      <c r="D552" s="116"/>
      <c r="E552" s="32"/>
      <c r="F552"/>
    </row>
    <row r="553" spans="1:6" s="33" customFormat="1" ht="15.75">
      <c r="A553" s="163"/>
      <c r="B553" s="153"/>
      <c r="C553" s="116"/>
      <c r="D553" s="116"/>
      <c r="E553" s="32"/>
      <c r="F553"/>
    </row>
    <row r="554" spans="1:6" s="33" customFormat="1" ht="15.75">
      <c r="A554" s="163"/>
      <c r="B554" s="153"/>
      <c r="C554" s="116"/>
      <c r="D554" s="116"/>
      <c r="E554" s="32"/>
      <c r="F554"/>
    </row>
    <row r="555" spans="1:6" s="33" customFormat="1" ht="15.75">
      <c r="A555" s="163"/>
      <c r="B555" s="153"/>
      <c r="C555" s="116"/>
      <c r="D555" s="116"/>
      <c r="E555" s="32"/>
      <c r="F555"/>
    </row>
    <row r="556" spans="1:6" s="33" customFormat="1" ht="15.75">
      <c r="A556" s="163"/>
      <c r="B556" s="153"/>
      <c r="C556" s="116"/>
      <c r="D556" s="116"/>
      <c r="E556" s="32"/>
      <c r="F556"/>
    </row>
    <row r="557" spans="1:6" s="33" customFormat="1" ht="15.75">
      <c r="A557" s="163"/>
      <c r="B557" s="153"/>
      <c r="C557" s="116"/>
      <c r="D557" s="116"/>
      <c r="E557" s="32"/>
      <c r="F557"/>
    </row>
    <row r="558" spans="1:6" s="33" customFormat="1" ht="15.75">
      <c r="A558" s="163"/>
      <c r="B558" s="153"/>
      <c r="C558" s="116"/>
      <c r="D558" s="116"/>
      <c r="E558" s="32"/>
      <c r="F558"/>
    </row>
    <row r="559" spans="1:6" s="33" customFormat="1" ht="15.75">
      <c r="A559" s="163"/>
      <c r="B559" s="153"/>
      <c r="C559" s="116"/>
      <c r="D559" s="116"/>
      <c r="E559" s="32"/>
      <c r="F559"/>
    </row>
    <row r="560" spans="1:6" s="33" customFormat="1" ht="15.75">
      <c r="A560" s="163"/>
      <c r="B560" s="153"/>
      <c r="C560" s="116"/>
      <c r="D560" s="116"/>
      <c r="E560" s="32"/>
      <c r="F560"/>
    </row>
    <row r="561" spans="1:6" s="33" customFormat="1" ht="15.75">
      <c r="A561" s="163"/>
      <c r="B561" s="153"/>
      <c r="C561" s="116"/>
      <c r="D561" s="116"/>
      <c r="E561" s="32"/>
      <c r="F561"/>
    </row>
    <row r="562" spans="1:6" s="33" customFormat="1" ht="15.75">
      <c r="A562" s="163"/>
      <c r="B562" s="153"/>
      <c r="C562" s="116"/>
      <c r="D562" s="116"/>
      <c r="E562" s="32"/>
      <c r="F562"/>
    </row>
    <row r="563" spans="1:6" s="33" customFormat="1" ht="15.75">
      <c r="A563" s="163"/>
      <c r="B563" s="153"/>
      <c r="C563" s="116"/>
      <c r="D563" s="116"/>
      <c r="E563" s="32"/>
      <c r="F563"/>
    </row>
    <row r="564" spans="1:6" s="33" customFormat="1" ht="15.75">
      <c r="A564" s="163"/>
      <c r="B564" s="153"/>
      <c r="C564" s="116"/>
      <c r="D564" s="116"/>
      <c r="E564" s="32"/>
      <c r="F564"/>
    </row>
    <row r="565" spans="1:6" s="33" customFormat="1" ht="15.75">
      <c r="A565" s="163"/>
      <c r="B565" s="153"/>
      <c r="C565" s="116"/>
      <c r="D565" s="116"/>
      <c r="E565" s="32"/>
      <c r="F565"/>
    </row>
    <row r="566" spans="1:6" s="33" customFormat="1" ht="15.75">
      <c r="A566" s="163"/>
      <c r="B566" s="153"/>
      <c r="C566" s="116"/>
      <c r="D566" s="116"/>
      <c r="E566" s="32"/>
      <c r="F566"/>
    </row>
    <row r="567" spans="1:6" s="33" customFormat="1" ht="15.75">
      <c r="A567" s="163"/>
      <c r="B567" s="153"/>
      <c r="C567" s="116"/>
      <c r="D567" s="116"/>
      <c r="E567" s="32"/>
      <c r="F567"/>
    </row>
    <row r="568" spans="1:6" s="33" customFormat="1" ht="15.75">
      <c r="A568" s="163"/>
      <c r="B568" s="153"/>
      <c r="C568" s="116"/>
      <c r="D568" s="116"/>
      <c r="E568" s="32"/>
      <c r="F568"/>
    </row>
    <row r="569" spans="1:6" s="33" customFormat="1" ht="15.75">
      <c r="A569" s="163"/>
      <c r="B569" s="153"/>
      <c r="C569" s="116"/>
      <c r="D569" s="116"/>
      <c r="E569" s="32"/>
      <c r="F569"/>
    </row>
    <row r="570" spans="1:6" s="33" customFormat="1" ht="15.75">
      <c r="A570" s="163"/>
      <c r="B570" s="153"/>
      <c r="C570" s="116"/>
      <c r="D570" s="116"/>
      <c r="E570" s="32"/>
      <c r="F570"/>
    </row>
    <row r="571" spans="1:6" s="33" customFormat="1" ht="15.75">
      <c r="A571" s="163"/>
      <c r="B571" s="153"/>
      <c r="C571" s="116"/>
      <c r="D571" s="116"/>
      <c r="E571" s="32"/>
      <c r="F571"/>
    </row>
    <row r="572" spans="1:6" s="33" customFormat="1" ht="15.75">
      <c r="A572" s="163"/>
      <c r="B572" s="153"/>
      <c r="C572" s="116"/>
      <c r="D572" s="116"/>
      <c r="E572" s="32"/>
      <c r="F572"/>
    </row>
    <row r="573" spans="1:6" s="33" customFormat="1" ht="15.75">
      <c r="A573" s="163"/>
      <c r="B573" s="153"/>
      <c r="C573" s="116"/>
      <c r="D573" s="116"/>
      <c r="E573" s="32"/>
      <c r="F573"/>
    </row>
    <row r="574" spans="1:6" s="33" customFormat="1" ht="15.75">
      <c r="A574" s="163"/>
      <c r="B574" s="153"/>
      <c r="C574" s="116"/>
      <c r="D574" s="116"/>
      <c r="E574" s="32"/>
      <c r="F574"/>
    </row>
    <row r="575" spans="1:6" s="33" customFormat="1" ht="15.75">
      <c r="A575" s="163"/>
      <c r="B575" s="153"/>
      <c r="C575" s="116"/>
      <c r="D575" s="116"/>
      <c r="E575" s="32"/>
      <c r="F575"/>
    </row>
    <row r="576" spans="1:6" s="33" customFormat="1" ht="15.75">
      <c r="A576" s="163"/>
      <c r="B576" s="153"/>
      <c r="C576" s="116"/>
      <c r="D576" s="116"/>
      <c r="E576" s="32"/>
      <c r="F576"/>
    </row>
    <row r="577" spans="1:6" s="33" customFormat="1" ht="15.75">
      <c r="A577" s="163"/>
      <c r="B577" s="153"/>
      <c r="C577" s="116"/>
      <c r="D577" s="116"/>
      <c r="E577" s="32"/>
      <c r="F577"/>
    </row>
    <row r="578" spans="1:6" s="33" customFormat="1" ht="15.75">
      <c r="A578" s="163"/>
      <c r="B578" s="153"/>
      <c r="C578" s="116"/>
      <c r="D578" s="116"/>
      <c r="E578" s="32"/>
      <c r="F578"/>
    </row>
    <row r="579" spans="1:6" s="33" customFormat="1" ht="15.75">
      <c r="A579" s="163"/>
      <c r="B579" s="153"/>
      <c r="C579" s="116"/>
      <c r="D579" s="116"/>
      <c r="E579" s="32"/>
      <c r="F579"/>
    </row>
    <row r="580" spans="1:6" s="33" customFormat="1" ht="15.75">
      <c r="A580" s="163"/>
      <c r="B580" s="153"/>
      <c r="C580" s="116"/>
      <c r="D580" s="116"/>
      <c r="E580" s="32"/>
      <c r="F580"/>
    </row>
    <row r="581" spans="1:6" s="33" customFormat="1" ht="15.75">
      <c r="A581" s="163"/>
      <c r="B581" s="153"/>
      <c r="C581" s="116"/>
      <c r="D581" s="116"/>
      <c r="E581" s="32"/>
      <c r="F581"/>
    </row>
    <row r="582" spans="1:6" s="33" customFormat="1" ht="15.75">
      <c r="A582" s="163"/>
      <c r="B582" s="153"/>
      <c r="C582" s="116"/>
      <c r="D582" s="116"/>
      <c r="E582" s="32"/>
      <c r="F582"/>
    </row>
    <row r="583" spans="1:6" s="33" customFormat="1" ht="15.75">
      <c r="A583" s="163"/>
      <c r="B583" s="153"/>
      <c r="C583" s="116"/>
      <c r="D583" s="116"/>
      <c r="E583" s="32"/>
      <c r="F583"/>
    </row>
    <row r="584" spans="1:6" s="33" customFormat="1" ht="15.75">
      <c r="A584" s="163"/>
      <c r="B584" s="153"/>
      <c r="C584" s="116"/>
      <c r="D584" s="116"/>
      <c r="E584" s="32"/>
      <c r="F584"/>
    </row>
    <row r="585" spans="1:6" s="33" customFormat="1" ht="15.75">
      <c r="A585" s="163"/>
      <c r="B585" s="153"/>
      <c r="C585" s="116"/>
      <c r="D585" s="116"/>
      <c r="E585" s="32"/>
      <c r="F585"/>
    </row>
    <row r="586" spans="1:6" s="33" customFormat="1" ht="15.75">
      <c r="A586" s="163"/>
      <c r="B586" s="153"/>
      <c r="C586" s="116"/>
      <c r="D586" s="116"/>
      <c r="E586" s="32"/>
      <c r="F586"/>
    </row>
    <row r="587" spans="1:6" s="33" customFormat="1" ht="15.75">
      <c r="A587" s="163"/>
      <c r="B587" s="153"/>
      <c r="C587" s="116"/>
      <c r="D587" s="116"/>
      <c r="E587" s="32"/>
      <c r="F587"/>
    </row>
    <row r="588" spans="1:6" s="33" customFormat="1" ht="15.75">
      <c r="A588" s="163"/>
      <c r="B588" s="153"/>
      <c r="C588" s="116"/>
      <c r="D588" s="116"/>
      <c r="E588" s="32"/>
      <c r="F588"/>
    </row>
    <row r="589" spans="1:6" s="33" customFormat="1" ht="15.75">
      <c r="A589" s="163"/>
      <c r="B589" s="153"/>
      <c r="C589" s="116"/>
      <c r="D589" s="116"/>
      <c r="E589" s="32"/>
      <c r="F589"/>
    </row>
    <row r="590" spans="1:6" s="33" customFormat="1" ht="15.75">
      <c r="A590" s="163"/>
      <c r="B590" s="153"/>
      <c r="C590" s="116"/>
      <c r="D590" s="116"/>
      <c r="E590" s="32"/>
      <c r="F590"/>
    </row>
    <row r="591" spans="1:6" s="33" customFormat="1" ht="15.75">
      <c r="A591" s="163"/>
      <c r="B591" s="153"/>
      <c r="C591" s="116"/>
      <c r="D591" s="116"/>
      <c r="E591" s="32"/>
      <c r="F591"/>
    </row>
    <row r="592" spans="1:6" s="33" customFormat="1" ht="15.75">
      <c r="A592" s="163"/>
      <c r="B592" s="153"/>
      <c r="C592" s="116"/>
      <c r="D592" s="116"/>
      <c r="E592" s="32"/>
      <c r="F592"/>
    </row>
    <row r="593" spans="1:6" s="33" customFormat="1" ht="15.75">
      <c r="A593" s="163"/>
      <c r="B593" s="153"/>
      <c r="C593" s="116"/>
      <c r="D593" s="116"/>
      <c r="E593" s="32"/>
      <c r="F593"/>
    </row>
    <row r="594" spans="1:6" s="33" customFormat="1" ht="15.75">
      <c r="A594" s="163"/>
      <c r="B594" s="153"/>
      <c r="C594" s="116"/>
      <c r="D594" s="116"/>
      <c r="E594" s="32"/>
      <c r="F594"/>
    </row>
    <row r="595" spans="1:6" s="33" customFormat="1" ht="15.75">
      <c r="A595" s="163"/>
      <c r="B595" s="153"/>
      <c r="C595" s="116"/>
      <c r="D595" s="116"/>
      <c r="E595" s="32"/>
      <c r="F595"/>
    </row>
    <row r="596" spans="1:6" s="33" customFormat="1" ht="15.75">
      <c r="A596" s="163"/>
      <c r="B596" s="153"/>
      <c r="C596" s="116"/>
      <c r="D596" s="116"/>
      <c r="E596" s="32"/>
      <c r="F596"/>
    </row>
    <row r="597" spans="1:6" s="33" customFormat="1" ht="15.75">
      <c r="A597" s="163"/>
      <c r="B597" s="153"/>
      <c r="C597" s="116"/>
      <c r="D597" s="116"/>
      <c r="E597" s="32"/>
      <c r="F597"/>
    </row>
    <row r="598" spans="1:6" s="33" customFormat="1" ht="15.75">
      <c r="A598" s="163"/>
      <c r="B598" s="153"/>
      <c r="C598" s="116"/>
      <c r="D598" s="116"/>
      <c r="E598" s="32"/>
      <c r="F598"/>
    </row>
    <row r="599" spans="1:6" s="33" customFormat="1" ht="15.75">
      <c r="A599" s="163"/>
      <c r="B599" s="153"/>
      <c r="C599" s="116"/>
      <c r="D599" s="116"/>
      <c r="E599" s="32"/>
      <c r="F599"/>
    </row>
    <row r="600" spans="1:6" s="33" customFormat="1" ht="15.75">
      <c r="A600" s="163"/>
      <c r="B600" s="153"/>
      <c r="C600" s="116"/>
      <c r="D600" s="116"/>
      <c r="E600" s="32"/>
      <c r="F600"/>
    </row>
    <row r="601" spans="1:6" s="33" customFormat="1" ht="15.75">
      <c r="A601" s="163"/>
      <c r="B601" s="153"/>
      <c r="C601" s="116"/>
      <c r="D601" s="116"/>
      <c r="E601" s="32"/>
      <c r="F601"/>
    </row>
    <row r="602" spans="1:6" s="33" customFormat="1" ht="15.75">
      <c r="A602" s="163"/>
      <c r="B602" s="153"/>
      <c r="C602" s="116"/>
      <c r="D602" s="116"/>
      <c r="E602" s="32"/>
      <c r="F602"/>
    </row>
    <row r="603" spans="1:6" s="33" customFormat="1" ht="15.75">
      <c r="A603" s="163"/>
      <c r="B603" s="153"/>
      <c r="C603" s="116"/>
      <c r="D603" s="116"/>
      <c r="E603" s="32"/>
      <c r="F603"/>
    </row>
    <row r="604" spans="1:6" s="33" customFormat="1" ht="15.75">
      <c r="A604" s="163"/>
      <c r="B604" s="153"/>
      <c r="C604" s="116"/>
      <c r="D604" s="116"/>
      <c r="E604" s="32"/>
      <c r="F604"/>
    </row>
    <row r="605" spans="1:6" s="33" customFormat="1" ht="15.75">
      <c r="A605" s="163"/>
      <c r="B605" s="153"/>
      <c r="C605" s="116"/>
      <c r="D605" s="116"/>
      <c r="E605" s="32"/>
      <c r="F605"/>
    </row>
    <row r="606" spans="1:6" s="33" customFormat="1" ht="15.75">
      <c r="A606" s="163"/>
      <c r="B606" s="153"/>
      <c r="C606" s="116"/>
      <c r="D606" s="116"/>
      <c r="E606" s="32"/>
      <c r="F606"/>
    </row>
    <row r="607" spans="1:6" s="33" customFormat="1" ht="15.75">
      <c r="A607" s="163"/>
      <c r="B607" s="153"/>
      <c r="C607" s="116"/>
      <c r="D607" s="116"/>
      <c r="E607" s="32"/>
      <c r="F607"/>
    </row>
    <row r="608" spans="1:6" s="33" customFormat="1" ht="15.75">
      <c r="A608" s="163"/>
      <c r="B608" s="153"/>
      <c r="C608" s="116"/>
      <c r="D608" s="116"/>
      <c r="E608" s="32"/>
      <c r="F608"/>
    </row>
    <row r="609" spans="1:6" s="33" customFormat="1" ht="15.75">
      <c r="A609" s="163"/>
      <c r="B609" s="153"/>
      <c r="C609" s="116"/>
      <c r="D609" s="116"/>
      <c r="E609" s="32"/>
      <c r="F609"/>
    </row>
    <row r="610" spans="1:6" s="33" customFormat="1" ht="15.75">
      <c r="A610" s="163"/>
      <c r="B610" s="153"/>
      <c r="C610" s="116"/>
      <c r="D610" s="116"/>
      <c r="E610" s="32"/>
      <c r="F610"/>
    </row>
    <row r="611" spans="1:6" s="33" customFormat="1" ht="15.75">
      <c r="A611" s="163"/>
      <c r="B611" s="153"/>
      <c r="C611" s="116"/>
      <c r="D611" s="116"/>
      <c r="E611" s="32"/>
      <c r="F611"/>
    </row>
    <row r="612" spans="1:6" s="33" customFormat="1" ht="15.75">
      <c r="A612" s="163"/>
      <c r="B612" s="153"/>
      <c r="C612" s="116"/>
      <c r="D612" s="116"/>
      <c r="E612" s="32"/>
      <c r="F612"/>
    </row>
    <row r="613" spans="1:6" s="33" customFormat="1" ht="15.75">
      <c r="A613" s="163"/>
      <c r="B613" s="153"/>
      <c r="C613" s="116"/>
      <c r="D613" s="116"/>
      <c r="E613" s="32"/>
      <c r="F613"/>
    </row>
    <row r="614" spans="1:6" s="33" customFormat="1" ht="15.75">
      <c r="A614" s="163"/>
      <c r="B614" s="153"/>
      <c r="C614" s="116"/>
      <c r="D614" s="116"/>
      <c r="E614" s="32"/>
      <c r="F614"/>
    </row>
    <row r="615" spans="1:6" s="33" customFormat="1" ht="15.75">
      <c r="A615" s="163"/>
      <c r="B615" s="153"/>
      <c r="C615" s="116"/>
      <c r="D615" s="116"/>
      <c r="E615" s="32"/>
      <c r="F615"/>
    </row>
    <row r="616" spans="1:6" s="33" customFormat="1" ht="15.75">
      <c r="A616" s="163"/>
      <c r="B616" s="153"/>
      <c r="C616" s="116"/>
      <c r="D616" s="116"/>
      <c r="E616" s="32"/>
      <c r="F616"/>
    </row>
    <row r="617" spans="1:6" s="33" customFormat="1" ht="15.75">
      <c r="A617" s="163"/>
      <c r="B617" s="153"/>
      <c r="C617" s="116"/>
      <c r="D617" s="116"/>
      <c r="E617" s="32"/>
      <c r="F617"/>
    </row>
    <row r="618" spans="1:6" s="33" customFormat="1" ht="15.75">
      <c r="A618" s="163"/>
      <c r="B618" s="153"/>
      <c r="C618" s="116"/>
      <c r="D618" s="116"/>
      <c r="E618" s="32"/>
      <c r="F618"/>
    </row>
    <row r="619" spans="1:6" s="33" customFormat="1" ht="15.75">
      <c r="A619" s="163"/>
      <c r="B619" s="153"/>
      <c r="C619" s="116"/>
      <c r="D619" s="116"/>
      <c r="E619" s="32"/>
      <c r="F619"/>
    </row>
    <row r="620" spans="1:6" s="33" customFormat="1" ht="15.75">
      <c r="A620" s="163"/>
      <c r="B620" s="153"/>
      <c r="C620" s="116"/>
      <c r="D620" s="116"/>
      <c r="E620" s="32"/>
      <c r="F620"/>
    </row>
    <row r="621" spans="1:6" s="33" customFormat="1" ht="15.75">
      <c r="A621" s="163"/>
      <c r="B621" s="153"/>
      <c r="C621" s="116"/>
      <c r="D621" s="116"/>
      <c r="E621" s="32"/>
      <c r="F621"/>
    </row>
    <row r="622" spans="1:6" s="33" customFormat="1" ht="15.75">
      <c r="A622" s="163"/>
      <c r="B622" s="153"/>
      <c r="C622" s="116"/>
      <c r="D622" s="116"/>
      <c r="E622" s="32"/>
      <c r="F622"/>
    </row>
    <row r="623" spans="1:6" s="33" customFormat="1" ht="15.75">
      <c r="A623" s="163"/>
      <c r="B623" s="153"/>
      <c r="C623" s="116"/>
      <c r="D623" s="116"/>
      <c r="E623" s="32"/>
      <c r="F623"/>
    </row>
    <row r="624" spans="1:6" s="33" customFormat="1" ht="15.75">
      <c r="A624" s="163"/>
      <c r="B624" s="153"/>
      <c r="C624" s="116"/>
      <c r="D624" s="116"/>
      <c r="E624" s="32"/>
      <c r="F624"/>
    </row>
    <row r="625" spans="1:6" s="33" customFormat="1" ht="15.75">
      <c r="A625" s="163"/>
      <c r="B625" s="153"/>
      <c r="C625" s="116"/>
      <c r="D625" s="116"/>
      <c r="E625" s="32"/>
      <c r="F625"/>
    </row>
    <row r="626" spans="1:6" s="33" customFormat="1" ht="15.75">
      <c r="A626" s="163"/>
      <c r="B626" s="153"/>
      <c r="C626" s="116"/>
      <c r="D626" s="116"/>
      <c r="E626" s="32"/>
      <c r="F626"/>
    </row>
    <row r="627" spans="1:6" s="33" customFormat="1" ht="15.75">
      <c r="A627" s="163"/>
      <c r="B627" s="153"/>
      <c r="C627" s="116"/>
      <c r="D627" s="116"/>
      <c r="E627" s="32"/>
      <c r="F627"/>
    </row>
    <row r="628" spans="1:6" s="33" customFormat="1" ht="15.75">
      <c r="A628" s="163"/>
      <c r="B628" s="153"/>
      <c r="C628" s="116"/>
      <c r="D628" s="116"/>
      <c r="E628" s="32"/>
      <c r="F628"/>
    </row>
    <row r="629" spans="1:6" s="33" customFormat="1" ht="15.75">
      <c r="A629" s="163"/>
      <c r="B629" s="153"/>
      <c r="C629" s="116"/>
      <c r="D629" s="116"/>
      <c r="E629" s="32"/>
      <c r="F629"/>
    </row>
    <row r="630" spans="1:6" s="33" customFormat="1" ht="15.75">
      <c r="A630" s="163"/>
      <c r="B630" s="153"/>
      <c r="C630" s="116"/>
      <c r="D630" s="116"/>
      <c r="E630" s="32"/>
      <c r="F630"/>
    </row>
    <row r="631" spans="1:6" s="33" customFormat="1" ht="15.75">
      <c r="A631" s="163"/>
      <c r="B631" s="153"/>
      <c r="C631" s="116"/>
      <c r="D631" s="116"/>
      <c r="E631" s="32"/>
      <c r="F631"/>
    </row>
    <row r="632" spans="1:6" s="33" customFormat="1" ht="15.75">
      <c r="A632" s="163"/>
      <c r="B632" s="153"/>
      <c r="C632" s="116"/>
      <c r="D632" s="116"/>
      <c r="E632" s="32"/>
      <c r="F632"/>
    </row>
    <row r="633" spans="1:6" s="33" customFormat="1" ht="15.75">
      <c r="A633" s="163"/>
      <c r="B633" s="153"/>
      <c r="C633" s="116"/>
      <c r="D633" s="116"/>
      <c r="E633" s="32"/>
      <c r="F633"/>
    </row>
    <row r="634" spans="1:6" s="33" customFormat="1" ht="15.75">
      <c r="A634" s="163"/>
      <c r="B634" s="153"/>
      <c r="C634" s="116"/>
      <c r="D634" s="116"/>
      <c r="E634" s="32"/>
      <c r="F634"/>
    </row>
    <row r="635" spans="1:6" s="33" customFormat="1" ht="15.75">
      <c r="A635" s="163"/>
      <c r="B635" s="153"/>
      <c r="C635" s="116"/>
      <c r="D635" s="116"/>
      <c r="E635" s="32"/>
      <c r="F635"/>
    </row>
    <row r="636" spans="1:6" s="33" customFormat="1" ht="15.75">
      <c r="A636" s="163"/>
      <c r="B636" s="153"/>
      <c r="C636" s="116"/>
      <c r="D636" s="116"/>
      <c r="E636" s="32"/>
      <c r="F636"/>
    </row>
    <row r="637" spans="1:6" s="33" customFormat="1" ht="15.75">
      <c r="A637" s="163"/>
      <c r="B637" s="153"/>
      <c r="C637" s="116"/>
      <c r="D637" s="116"/>
      <c r="E637" s="32"/>
      <c r="F637"/>
    </row>
    <row r="638" spans="1:6" s="33" customFormat="1" ht="15.75">
      <c r="A638" s="163"/>
      <c r="B638" s="153"/>
      <c r="C638" s="116"/>
      <c r="D638" s="116"/>
      <c r="E638" s="32"/>
      <c r="F638"/>
    </row>
    <row r="639" spans="1:6" s="33" customFormat="1" ht="15.75">
      <c r="A639" s="163"/>
      <c r="B639" s="153"/>
      <c r="C639" s="116"/>
      <c r="D639" s="116"/>
      <c r="E639" s="32"/>
      <c r="F639"/>
    </row>
    <row r="640" spans="1:6" s="33" customFormat="1" ht="15.75">
      <c r="A640" s="163"/>
      <c r="B640" s="153"/>
      <c r="C640" s="116"/>
      <c r="D640" s="116"/>
      <c r="E640" s="32"/>
      <c r="F640"/>
    </row>
    <row r="641" spans="1:6" s="33" customFormat="1" ht="15.75">
      <c r="A641" s="163"/>
      <c r="B641" s="153"/>
      <c r="C641" s="116"/>
      <c r="D641" s="116"/>
      <c r="E641" s="32"/>
      <c r="F641"/>
    </row>
    <row r="642" spans="1:6" s="33" customFormat="1" ht="15.75">
      <c r="A642" s="163"/>
      <c r="B642" s="153"/>
      <c r="C642" s="116"/>
      <c r="D642" s="116"/>
      <c r="E642" s="32"/>
      <c r="F642"/>
    </row>
    <row r="643" spans="1:6" s="33" customFormat="1" ht="15.75">
      <c r="A643" s="163"/>
      <c r="B643" s="153"/>
      <c r="C643" s="116"/>
      <c r="D643" s="116"/>
      <c r="E643" s="32"/>
      <c r="F643"/>
    </row>
    <row r="644" spans="1:6" s="33" customFormat="1" ht="15.75">
      <c r="A644" s="163"/>
      <c r="B644" s="153"/>
      <c r="C644" s="116"/>
      <c r="D644" s="116"/>
      <c r="E644" s="32"/>
      <c r="F644"/>
    </row>
    <row r="645" spans="1:6" s="33" customFormat="1" ht="15.75">
      <c r="A645" s="163"/>
      <c r="B645" s="153"/>
      <c r="C645" s="116"/>
      <c r="D645" s="116"/>
      <c r="E645" s="32"/>
      <c r="F645"/>
    </row>
    <row r="646" spans="1:6" s="33" customFormat="1" ht="15.75">
      <c r="A646" s="163"/>
      <c r="B646" s="153"/>
      <c r="C646" s="116"/>
      <c r="D646" s="116"/>
      <c r="E646" s="32"/>
      <c r="F646"/>
    </row>
    <row r="647" spans="1:6" s="33" customFormat="1" ht="15.75">
      <c r="A647" s="163"/>
      <c r="B647" s="153"/>
      <c r="C647" s="116"/>
      <c r="D647" s="116"/>
      <c r="E647" s="32"/>
      <c r="F647"/>
    </row>
    <row r="648" spans="1:6" s="33" customFormat="1" ht="15.75">
      <c r="A648" s="163"/>
      <c r="B648" s="153"/>
      <c r="C648" s="116"/>
      <c r="D648" s="116"/>
      <c r="E648" s="32"/>
      <c r="F648"/>
    </row>
    <row r="649" spans="1:6" s="33" customFormat="1" ht="15.75">
      <c r="A649" s="163"/>
      <c r="B649" s="153"/>
      <c r="C649" s="116"/>
      <c r="D649" s="116"/>
      <c r="E649" s="32"/>
      <c r="F649"/>
    </row>
    <row r="650" spans="1:6" s="33" customFormat="1" ht="15.75">
      <c r="A650" s="163"/>
      <c r="B650" s="153"/>
      <c r="C650" s="116"/>
      <c r="D650" s="116"/>
      <c r="E650" s="32"/>
      <c r="F650"/>
    </row>
    <row r="651" spans="1:6" s="33" customFormat="1" ht="15.75">
      <c r="A651" s="163"/>
      <c r="B651" s="153"/>
      <c r="C651" s="116"/>
      <c r="D651" s="116"/>
      <c r="E651" s="32"/>
      <c r="F651"/>
    </row>
    <row r="652" spans="1:6" s="33" customFormat="1" ht="15.75">
      <c r="A652" s="163"/>
      <c r="B652" s="153"/>
      <c r="C652" s="116"/>
      <c r="D652" s="116"/>
      <c r="E652" s="32"/>
      <c r="F652"/>
    </row>
    <row r="653" spans="1:6" s="33" customFormat="1" ht="15.75">
      <c r="A653" s="163"/>
      <c r="B653" s="153"/>
      <c r="C653" s="116"/>
      <c r="D653" s="116"/>
      <c r="E653" s="32"/>
      <c r="F653"/>
    </row>
    <row r="654" spans="1:6" s="33" customFormat="1" ht="15.75">
      <c r="A654" s="163"/>
      <c r="B654" s="153"/>
      <c r="C654" s="116"/>
      <c r="D654" s="116"/>
      <c r="E654" s="32"/>
      <c r="F654"/>
    </row>
    <row r="655" spans="1:6" s="33" customFormat="1" ht="15.75">
      <c r="A655" s="163"/>
      <c r="B655" s="153"/>
      <c r="C655" s="116"/>
      <c r="D655" s="116"/>
      <c r="E655" s="32"/>
      <c r="F655"/>
    </row>
    <row r="656" spans="1:6" s="33" customFormat="1" ht="15.75">
      <c r="A656" s="163"/>
      <c r="B656" s="153"/>
      <c r="C656" s="116"/>
      <c r="D656" s="116"/>
      <c r="E656" s="32"/>
      <c r="F656"/>
    </row>
    <row r="657" spans="1:6" s="33" customFormat="1" ht="15.75">
      <c r="A657" s="163"/>
      <c r="B657" s="153"/>
      <c r="C657" s="116"/>
      <c r="D657" s="116"/>
      <c r="E657" s="32"/>
      <c r="F657"/>
    </row>
    <row r="658" spans="1:6" s="33" customFormat="1" ht="15.75">
      <c r="A658" s="163"/>
      <c r="B658" s="153"/>
      <c r="C658" s="116"/>
      <c r="D658" s="116"/>
      <c r="E658" s="32"/>
      <c r="F658"/>
    </row>
    <row r="659" spans="1:6" s="33" customFormat="1" ht="15.75">
      <c r="A659" s="163"/>
      <c r="B659" s="153"/>
      <c r="C659" s="116"/>
      <c r="D659" s="116"/>
      <c r="E659" s="32"/>
      <c r="F659"/>
    </row>
    <row r="660" spans="1:6" s="33" customFormat="1" ht="15.75">
      <c r="A660" s="163"/>
      <c r="B660" s="153"/>
      <c r="C660" s="116"/>
      <c r="D660" s="116"/>
      <c r="E660" s="32"/>
      <c r="F660"/>
    </row>
    <row r="661" spans="1:6" s="33" customFormat="1" ht="15.75">
      <c r="A661" s="163"/>
      <c r="B661" s="153"/>
      <c r="C661" s="116"/>
      <c r="D661" s="116"/>
      <c r="E661" s="32"/>
      <c r="F661"/>
    </row>
    <row r="662" spans="1:6" s="33" customFormat="1" ht="15.75">
      <c r="A662" s="163"/>
      <c r="B662" s="153"/>
      <c r="C662" s="116"/>
      <c r="D662" s="116"/>
      <c r="E662" s="32"/>
      <c r="F662"/>
    </row>
    <row r="663" spans="1:6" s="33" customFormat="1" ht="15.75">
      <c r="A663" s="163"/>
      <c r="B663" s="153"/>
      <c r="C663" s="116"/>
      <c r="D663" s="116"/>
      <c r="E663" s="32"/>
      <c r="F663"/>
    </row>
    <row r="664" spans="1:6" s="33" customFormat="1" ht="15.75">
      <c r="A664" s="163"/>
      <c r="B664" s="153"/>
      <c r="C664" s="116"/>
      <c r="D664" s="116"/>
      <c r="E664" s="32"/>
      <c r="F664"/>
    </row>
    <row r="665" spans="1:6" s="33" customFormat="1" ht="15.75">
      <c r="A665" s="163"/>
      <c r="B665" s="153"/>
      <c r="C665" s="116"/>
      <c r="D665" s="116"/>
      <c r="E665" s="32"/>
      <c r="F665"/>
    </row>
    <row r="666" spans="1:6" s="33" customFormat="1" ht="15.75">
      <c r="A666" s="163"/>
      <c r="B666" s="153"/>
      <c r="C666" s="116"/>
      <c r="D666" s="116"/>
      <c r="E666" s="32"/>
      <c r="F666"/>
    </row>
    <row r="667" spans="1:6" s="33" customFormat="1" ht="15.75">
      <c r="A667" s="163"/>
      <c r="B667" s="153"/>
      <c r="C667" s="116"/>
      <c r="D667" s="116"/>
      <c r="E667" s="32"/>
      <c r="F667"/>
    </row>
    <row r="668" spans="1:6" s="33" customFormat="1" ht="15.75">
      <c r="A668" s="163"/>
      <c r="B668" s="153"/>
      <c r="C668" s="116"/>
      <c r="D668" s="116"/>
      <c r="E668" s="32"/>
      <c r="F668"/>
    </row>
    <row r="669" spans="1:6" s="33" customFormat="1" ht="15.75">
      <c r="A669" s="163"/>
      <c r="B669" s="153"/>
      <c r="C669" s="116"/>
      <c r="D669" s="116"/>
      <c r="E669" s="32"/>
      <c r="F669"/>
    </row>
    <row r="670" spans="1:6" s="33" customFormat="1" ht="15.75">
      <c r="A670" s="163"/>
      <c r="B670" s="153"/>
      <c r="C670" s="116"/>
      <c r="D670" s="116"/>
      <c r="E670" s="32"/>
      <c r="F670"/>
    </row>
    <row r="671" spans="1:6" s="33" customFormat="1" ht="15.75">
      <c r="A671" s="163"/>
      <c r="B671" s="153"/>
      <c r="C671" s="116"/>
      <c r="D671" s="116"/>
      <c r="E671" s="32"/>
      <c r="F671"/>
    </row>
    <row r="672" spans="1:6" s="33" customFormat="1" ht="15.75">
      <c r="A672" s="163"/>
      <c r="B672" s="153"/>
      <c r="C672" s="116"/>
      <c r="D672" s="116"/>
      <c r="E672" s="32"/>
      <c r="F672"/>
    </row>
    <row r="673" spans="1:6" s="33" customFormat="1" ht="15.75">
      <c r="A673" s="163"/>
      <c r="B673" s="153"/>
      <c r="C673" s="116"/>
      <c r="D673" s="116"/>
      <c r="E673" s="32"/>
      <c r="F673"/>
    </row>
    <row r="674" spans="1:6" s="33" customFormat="1" ht="15.75">
      <c r="A674" s="163"/>
      <c r="B674" s="153"/>
      <c r="C674" s="116"/>
      <c r="D674" s="116"/>
      <c r="E674" s="32"/>
      <c r="F674"/>
    </row>
    <row r="675" spans="1:6" s="33" customFormat="1" ht="15.75">
      <c r="A675" s="163"/>
      <c r="B675" s="153"/>
      <c r="C675" s="116"/>
      <c r="D675" s="116"/>
      <c r="E675" s="32"/>
      <c r="F675"/>
    </row>
    <row r="676" spans="1:6" s="33" customFormat="1" ht="15.75">
      <c r="A676" s="163"/>
      <c r="B676" s="153"/>
      <c r="C676" s="116"/>
      <c r="D676" s="116"/>
      <c r="E676" s="32"/>
      <c r="F676"/>
    </row>
    <row r="677" spans="1:6" s="33" customFormat="1" ht="15.75">
      <c r="A677" s="163"/>
      <c r="B677" s="153"/>
      <c r="C677" s="116"/>
      <c r="D677" s="116"/>
      <c r="E677" s="32"/>
      <c r="F677"/>
    </row>
    <row r="678" spans="1:6" s="33" customFormat="1" ht="15.75">
      <c r="A678" s="163"/>
      <c r="B678" s="153"/>
      <c r="C678" s="116"/>
      <c r="D678" s="116"/>
      <c r="E678" s="32"/>
      <c r="F678"/>
    </row>
    <row r="679" spans="1:6" s="33" customFormat="1" ht="15.75">
      <c r="A679" s="163"/>
      <c r="B679" s="153"/>
      <c r="C679" s="116"/>
      <c r="D679" s="116"/>
      <c r="E679" s="32"/>
      <c r="F679"/>
    </row>
    <row r="680" spans="1:6" s="33" customFormat="1" ht="15.75">
      <c r="A680" s="163"/>
      <c r="B680" s="153"/>
      <c r="C680" s="116"/>
      <c r="D680" s="116"/>
      <c r="E680" s="32"/>
      <c r="F680"/>
    </row>
    <row r="681" spans="1:6" s="33" customFormat="1" ht="15.75">
      <c r="A681" s="163"/>
      <c r="B681" s="153"/>
      <c r="C681" s="116"/>
      <c r="D681" s="116"/>
      <c r="E681" s="32"/>
      <c r="F681"/>
    </row>
    <row r="682" spans="1:6" s="33" customFormat="1" ht="15.75">
      <c r="A682" s="163"/>
      <c r="B682" s="153"/>
      <c r="C682" s="116"/>
      <c r="D682" s="116"/>
      <c r="E682" s="32"/>
      <c r="F682"/>
    </row>
    <row r="683" spans="1:6" s="33" customFormat="1" ht="15.75">
      <c r="A683" s="163"/>
      <c r="B683" s="153"/>
      <c r="C683" s="116"/>
      <c r="D683" s="116"/>
      <c r="E683" s="32"/>
      <c r="F683"/>
    </row>
    <row r="684" spans="1:6" s="33" customFormat="1" ht="15.75">
      <c r="A684" s="163"/>
      <c r="B684" s="153"/>
      <c r="C684" s="116"/>
      <c r="D684" s="116"/>
      <c r="E684" s="32"/>
      <c r="F684"/>
    </row>
    <row r="685" spans="1:6" s="33" customFormat="1" ht="15.75">
      <c r="A685" s="163"/>
      <c r="B685" s="153"/>
      <c r="C685" s="116"/>
      <c r="D685" s="116"/>
      <c r="E685" s="32"/>
      <c r="F685"/>
    </row>
    <row r="686" spans="1:6" s="33" customFormat="1" ht="15.75">
      <c r="A686" s="163"/>
      <c r="B686" s="153"/>
      <c r="C686" s="116"/>
      <c r="D686" s="116"/>
      <c r="E686" s="32"/>
      <c r="F686"/>
    </row>
    <row r="687" spans="1:6" s="33" customFormat="1" ht="15.75">
      <c r="A687" s="163"/>
      <c r="B687" s="153"/>
      <c r="C687" s="116"/>
      <c r="D687" s="116"/>
      <c r="E687" s="32"/>
      <c r="F687"/>
    </row>
    <row r="688" spans="1:6" s="33" customFormat="1" ht="15.75">
      <c r="A688" s="163"/>
      <c r="B688" s="153"/>
      <c r="C688" s="116"/>
      <c r="D688" s="116"/>
      <c r="E688" s="32"/>
      <c r="F688"/>
    </row>
    <row r="689" spans="1:6" s="33" customFormat="1" ht="15.75">
      <c r="A689" s="163"/>
      <c r="B689" s="153"/>
      <c r="C689" s="116"/>
      <c r="D689" s="116"/>
      <c r="E689" s="32"/>
      <c r="F689"/>
    </row>
    <row r="690" spans="1:6" s="33" customFormat="1" ht="15.75">
      <c r="A690" s="163"/>
      <c r="B690" s="153"/>
      <c r="C690" s="116"/>
      <c r="D690" s="116"/>
      <c r="E690" s="32"/>
      <c r="F690"/>
    </row>
    <row r="691" spans="1:6" s="33" customFormat="1" ht="15.75">
      <c r="A691" s="163"/>
      <c r="B691" s="153"/>
      <c r="C691" s="116"/>
      <c r="D691" s="116"/>
      <c r="E691" s="32"/>
      <c r="F691"/>
    </row>
    <row r="692" spans="1:6" s="33" customFormat="1" ht="15.75">
      <c r="A692" s="163"/>
      <c r="B692" s="153"/>
      <c r="C692" s="116"/>
      <c r="D692" s="116"/>
      <c r="E692" s="32"/>
      <c r="F692"/>
    </row>
    <row r="693" spans="1:6" s="33" customFormat="1" ht="15.75">
      <c r="A693" s="163"/>
      <c r="B693" s="153"/>
      <c r="C693" s="116"/>
      <c r="D693" s="116"/>
      <c r="E693" s="32"/>
      <c r="F693"/>
    </row>
    <row r="694" spans="1:6" s="33" customFormat="1" ht="15.75">
      <c r="A694" s="163"/>
      <c r="B694" s="153"/>
      <c r="C694" s="116"/>
      <c r="D694" s="116"/>
      <c r="E694" s="32"/>
      <c r="F694"/>
    </row>
    <row r="695" spans="1:6" s="33" customFormat="1" ht="15.75">
      <c r="A695" s="163"/>
      <c r="B695" s="153"/>
      <c r="C695" s="116"/>
      <c r="D695" s="116"/>
      <c r="E695" s="32"/>
      <c r="F695"/>
    </row>
    <row r="696" spans="1:6" s="33" customFormat="1" ht="15.75">
      <c r="A696" s="163"/>
      <c r="B696" s="153"/>
      <c r="C696" s="116"/>
      <c r="D696" s="116"/>
      <c r="E696" s="32"/>
      <c r="F696"/>
    </row>
    <row r="697" spans="1:6" s="33" customFormat="1" ht="15.75">
      <c r="A697" s="163"/>
      <c r="B697" s="153"/>
      <c r="C697" s="116"/>
      <c r="D697" s="116"/>
      <c r="E697" s="32"/>
      <c r="F697"/>
    </row>
    <row r="698" spans="1:6" s="33" customFormat="1" ht="15.75">
      <c r="A698" s="163"/>
      <c r="B698" s="153"/>
      <c r="C698" s="116"/>
      <c r="D698" s="116"/>
      <c r="E698" s="32"/>
      <c r="F698"/>
    </row>
    <row r="699" spans="1:6" s="33" customFormat="1" ht="15.75">
      <c r="A699" s="163"/>
      <c r="B699" s="153"/>
      <c r="C699" s="116"/>
      <c r="D699" s="116"/>
      <c r="E699" s="32"/>
      <c r="F699"/>
    </row>
    <row r="700" spans="1:6" s="33" customFormat="1" ht="15.75">
      <c r="A700" s="163"/>
      <c r="B700" s="153"/>
      <c r="C700" s="116"/>
      <c r="D700" s="116"/>
      <c r="E700" s="32"/>
      <c r="F700"/>
    </row>
    <row r="701" spans="1:6" s="33" customFormat="1" ht="15.75">
      <c r="A701" s="163"/>
      <c r="B701" s="153"/>
      <c r="C701" s="116"/>
      <c r="D701" s="116"/>
      <c r="E701" s="32"/>
      <c r="F701"/>
    </row>
    <row r="702" spans="1:6" s="33" customFormat="1" ht="15.75">
      <c r="A702" s="163"/>
      <c r="B702" s="153"/>
      <c r="C702" s="116"/>
      <c r="D702" s="116"/>
      <c r="E702" s="32"/>
      <c r="F702"/>
    </row>
    <row r="703" spans="1:6" s="33" customFormat="1" ht="15.75">
      <c r="A703" s="163"/>
      <c r="B703" s="153"/>
      <c r="C703" s="116"/>
      <c r="D703" s="116"/>
      <c r="E703" s="32"/>
      <c r="F703"/>
    </row>
    <row r="704" spans="1:6" s="33" customFormat="1" ht="15.75">
      <c r="A704" s="163"/>
      <c r="B704" s="153"/>
      <c r="C704" s="116"/>
      <c r="D704" s="116"/>
      <c r="E704" s="32"/>
      <c r="F704"/>
    </row>
    <row r="705" spans="1:6" s="33" customFormat="1" ht="15.75">
      <c r="A705" s="163"/>
      <c r="B705" s="153"/>
      <c r="C705" s="116"/>
      <c r="D705" s="116"/>
      <c r="E705" s="32"/>
      <c r="F705"/>
    </row>
    <row r="706" spans="1:6" s="33" customFormat="1" ht="15.75">
      <c r="A706" s="163"/>
      <c r="B706" s="153"/>
      <c r="C706" s="116"/>
      <c r="D706" s="116"/>
      <c r="E706" s="32"/>
      <c r="F706"/>
    </row>
    <row r="707" spans="1:6" s="33" customFormat="1" ht="15.75">
      <c r="A707" s="163"/>
      <c r="B707" s="153"/>
      <c r="C707" s="116"/>
      <c r="D707" s="116"/>
      <c r="E707" s="32"/>
      <c r="F707"/>
    </row>
    <row r="708" spans="1:6" s="33" customFormat="1" ht="15.75">
      <c r="A708" s="163"/>
      <c r="B708" s="153"/>
      <c r="C708" s="116"/>
      <c r="D708" s="116"/>
      <c r="E708" s="32"/>
      <c r="F708"/>
    </row>
    <row r="709" spans="1:6" s="33" customFormat="1" ht="15.75">
      <c r="A709" s="163"/>
      <c r="B709" s="153"/>
      <c r="C709" s="116"/>
      <c r="D709" s="116"/>
      <c r="E709" s="32"/>
      <c r="F709"/>
    </row>
    <row r="710" spans="1:6" s="33" customFormat="1" ht="15.75">
      <c r="A710" s="163"/>
      <c r="B710" s="153"/>
      <c r="C710" s="116"/>
      <c r="D710" s="116"/>
      <c r="E710" s="32"/>
      <c r="F710"/>
    </row>
    <row r="711" spans="1:6" s="33" customFormat="1" ht="15.75">
      <c r="A711" s="163"/>
      <c r="B711" s="153"/>
      <c r="C711" s="116"/>
      <c r="D711" s="116"/>
      <c r="E711" s="32"/>
      <c r="F711"/>
    </row>
    <row r="712" spans="1:6" s="33" customFormat="1" ht="15.75">
      <c r="A712" s="163"/>
      <c r="B712" s="153"/>
      <c r="C712" s="116"/>
      <c r="D712" s="116"/>
      <c r="E712" s="32"/>
      <c r="F712"/>
    </row>
    <row r="713" spans="1:6" s="33" customFormat="1" ht="15.75">
      <c r="A713" s="163"/>
      <c r="B713" s="153"/>
      <c r="C713" s="116"/>
      <c r="D713" s="116"/>
      <c r="E713" s="32"/>
      <c r="F713"/>
    </row>
    <row r="714" spans="1:6" s="33" customFormat="1" ht="15.75">
      <c r="A714" s="163"/>
      <c r="B714" s="153"/>
      <c r="C714" s="116"/>
      <c r="D714" s="116"/>
      <c r="E714" s="32"/>
      <c r="F714"/>
    </row>
    <row r="715" spans="1:6" s="33" customFormat="1" ht="15.75">
      <c r="A715" s="163"/>
      <c r="B715" s="153"/>
      <c r="C715" s="116"/>
      <c r="D715" s="116"/>
      <c r="E715" s="32"/>
      <c r="F715"/>
    </row>
    <row r="716" spans="1:6" s="33" customFormat="1" ht="15.75">
      <c r="A716" s="163"/>
      <c r="B716" s="153"/>
      <c r="C716" s="116"/>
      <c r="D716" s="116"/>
      <c r="E716" s="32"/>
      <c r="F716"/>
    </row>
    <row r="717" spans="1:6" s="33" customFormat="1" ht="15.75">
      <c r="A717" s="163"/>
      <c r="B717" s="153"/>
      <c r="C717" s="116"/>
      <c r="D717" s="116"/>
      <c r="E717" s="32"/>
      <c r="F717"/>
    </row>
    <row r="718" spans="1:6" s="33" customFormat="1" ht="15.75">
      <c r="A718" s="163"/>
      <c r="B718" s="153"/>
      <c r="C718" s="116"/>
      <c r="D718" s="116"/>
      <c r="E718" s="32"/>
      <c r="F718"/>
    </row>
    <row r="719" spans="1:6" s="33" customFormat="1" ht="15.75">
      <c r="A719" s="163"/>
      <c r="B719" s="153"/>
      <c r="C719" s="116"/>
      <c r="D719" s="116"/>
      <c r="E719" s="32"/>
      <c r="F719"/>
    </row>
    <row r="720" spans="1:6" s="33" customFormat="1" ht="15.75">
      <c r="A720" s="163"/>
      <c r="B720" s="153"/>
      <c r="C720" s="116"/>
      <c r="D720" s="116"/>
      <c r="E720" s="32"/>
      <c r="F720"/>
    </row>
    <row r="721" spans="1:6" s="33" customFormat="1" ht="15.75">
      <c r="A721" s="163"/>
      <c r="B721" s="153"/>
      <c r="C721" s="116"/>
      <c r="D721" s="116"/>
      <c r="E721" s="32"/>
      <c r="F721"/>
    </row>
    <row r="722" spans="1:6" s="33" customFormat="1" ht="15.75">
      <c r="A722" s="163"/>
      <c r="B722" s="153"/>
      <c r="C722" s="116"/>
      <c r="D722" s="116"/>
      <c r="E722" s="32"/>
      <c r="F722"/>
    </row>
    <row r="723" spans="1:6" s="33" customFormat="1" ht="15.75">
      <c r="A723" s="163"/>
      <c r="B723" s="153"/>
      <c r="C723" s="116"/>
      <c r="D723" s="116"/>
      <c r="E723" s="32"/>
      <c r="F723"/>
    </row>
    <row r="724" spans="1:6" s="33" customFormat="1" ht="15.75">
      <c r="A724" s="163"/>
      <c r="B724" s="153"/>
      <c r="C724" s="116"/>
      <c r="D724" s="116"/>
      <c r="E724" s="32"/>
      <c r="F724"/>
    </row>
    <row r="725" spans="1:6" s="33" customFormat="1" ht="15.75">
      <c r="A725" s="163"/>
      <c r="B725" s="153"/>
      <c r="C725" s="116"/>
      <c r="D725" s="116"/>
      <c r="E725" s="32"/>
      <c r="F725"/>
    </row>
    <row r="726" spans="1:6" s="33" customFormat="1" ht="15.75">
      <c r="A726" s="163"/>
      <c r="B726" s="153"/>
      <c r="C726" s="116"/>
      <c r="D726" s="116"/>
      <c r="E726" s="32"/>
      <c r="F726"/>
    </row>
    <row r="727" spans="1:6" s="33" customFormat="1" ht="15.75">
      <c r="A727" s="163"/>
      <c r="B727" s="153"/>
      <c r="C727" s="116"/>
      <c r="D727" s="116"/>
      <c r="E727" s="32"/>
      <c r="F727"/>
    </row>
    <row r="728" spans="1:6" s="33" customFormat="1" ht="15.75">
      <c r="A728" s="163"/>
      <c r="B728" s="153"/>
      <c r="C728" s="116"/>
      <c r="D728" s="116"/>
      <c r="E728" s="32"/>
      <c r="F728"/>
    </row>
    <row r="729" spans="1:6" s="33" customFormat="1" ht="15.75">
      <c r="A729" s="163"/>
      <c r="B729" s="153"/>
      <c r="C729" s="116"/>
      <c r="D729" s="116"/>
      <c r="E729" s="32"/>
      <c r="F729"/>
    </row>
    <row r="730" spans="1:6" s="33" customFormat="1" ht="15.75">
      <c r="A730" s="163"/>
      <c r="B730" s="153"/>
      <c r="C730" s="116"/>
      <c r="D730" s="116"/>
      <c r="E730" s="32"/>
      <c r="F730"/>
    </row>
    <row r="731" spans="1:6" s="33" customFormat="1" ht="15.75">
      <c r="A731" s="163"/>
      <c r="B731" s="153"/>
      <c r="C731" s="116"/>
      <c r="D731" s="116"/>
      <c r="E731" s="32"/>
      <c r="F731"/>
    </row>
    <row r="732" spans="1:6" s="33" customFormat="1" ht="15.75">
      <c r="A732" s="163"/>
      <c r="B732" s="153"/>
      <c r="C732" s="116"/>
      <c r="D732" s="116"/>
      <c r="E732" s="32"/>
      <c r="F732"/>
    </row>
    <row r="733" spans="1:6" s="33" customFormat="1" ht="15.75">
      <c r="A733" s="163"/>
      <c r="B733" s="153"/>
      <c r="C733" s="116"/>
      <c r="D733" s="116"/>
      <c r="E733" s="32"/>
      <c r="F733"/>
    </row>
    <row r="734" spans="1:6" s="33" customFormat="1" ht="15.75">
      <c r="A734" s="163"/>
      <c r="B734" s="153"/>
      <c r="C734" s="116"/>
      <c r="D734" s="116"/>
      <c r="E734" s="32"/>
      <c r="F734"/>
    </row>
    <row r="735" spans="1:6" s="33" customFormat="1" ht="15.75">
      <c r="A735" s="163"/>
      <c r="B735" s="153"/>
      <c r="C735" s="116"/>
      <c r="D735" s="116"/>
      <c r="E735" s="32"/>
      <c r="F735"/>
    </row>
    <row r="736" spans="1:6" s="33" customFormat="1" ht="15.75">
      <c r="A736" s="163"/>
      <c r="B736" s="153"/>
      <c r="C736" s="116"/>
      <c r="D736" s="116"/>
      <c r="E736" s="32"/>
      <c r="F736"/>
    </row>
    <row r="737" spans="1:6" s="33" customFormat="1" ht="15.75">
      <c r="A737" s="163"/>
      <c r="B737" s="153"/>
      <c r="C737" s="116"/>
      <c r="D737" s="116"/>
      <c r="E737" s="32"/>
      <c r="F737"/>
    </row>
    <row r="738" spans="1:6" s="33" customFormat="1" ht="15.75">
      <c r="A738" s="163"/>
      <c r="B738" s="153"/>
      <c r="C738" s="116"/>
      <c r="D738" s="116"/>
      <c r="E738" s="32"/>
      <c r="F738"/>
    </row>
    <row r="739" spans="1:6" s="33" customFormat="1" ht="15.75">
      <c r="A739" s="163"/>
      <c r="B739" s="153"/>
      <c r="C739" s="116"/>
      <c r="D739" s="116"/>
      <c r="E739" s="32"/>
      <c r="F739"/>
    </row>
    <row r="740" spans="1:6" s="33" customFormat="1" ht="15.75">
      <c r="A740" s="163"/>
      <c r="B740" s="153"/>
      <c r="C740" s="116"/>
      <c r="D740" s="116"/>
      <c r="E740" s="32"/>
      <c r="F740"/>
    </row>
    <row r="741" spans="1:6" s="33" customFormat="1" ht="15.75">
      <c r="A741" s="163"/>
      <c r="B741" s="153"/>
      <c r="C741" s="116"/>
      <c r="D741" s="116"/>
      <c r="E741" s="32"/>
      <c r="F741"/>
    </row>
    <row r="742" spans="1:6" s="33" customFormat="1" ht="15.75">
      <c r="A742" s="163"/>
      <c r="B742" s="153"/>
      <c r="C742" s="116"/>
      <c r="D742" s="116"/>
      <c r="E742" s="32"/>
      <c r="F742"/>
    </row>
    <row r="743" spans="1:6" s="33" customFormat="1" ht="15.75">
      <c r="A743" s="163"/>
      <c r="B743" s="153"/>
      <c r="C743" s="116"/>
      <c r="D743" s="116"/>
      <c r="E743" s="32"/>
      <c r="F743"/>
    </row>
    <row r="744" spans="1:6" s="33" customFormat="1" ht="15.75">
      <c r="A744" s="163"/>
      <c r="B744" s="153"/>
      <c r="C744" s="116"/>
      <c r="D744" s="116"/>
      <c r="E744" s="32"/>
      <c r="F744"/>
    </row>
    <row r="745" spans="1:6" s="33" customFormat="1" ht="15.75">
      <c r="A745" s="163"/>
      <c r="B745" s="153"/>
      <c r="C745" s="116"/>
      <c r="D745" s="116"/>
      <c r="E745" s="32"/>
      <c r="F745"/>
    </row>
    <row r="746" spans="1:6" s="33" customFormat="1" ht="15.75">
      <c r="A746" s="163"/>
      <c r="B746" s="153"/>
      <c r="C746" s="116"/>
      <c r="D746" s="116"/>
      <c r="E746" s="32"/>
      <c r="F746"/>
    </row>
    <row r="747" spans="1:6" s="33" customFormat="1" ht="15.75">
      <c r="A747" s="163"/>
      <c r="B747" s="153"/>
      <c r="C747" s="116"/>
      <c r="D747" s="116"/>
      <c r="E747" s="32"/>
      <c r="F747"/>
    </row>
    <row r="748" spans="1:6" s="33" customFormat="1" ht="15.75">
      <c r="A748" s="163"/>
      <c r="B748" s="153"/>
      <c r="C748" s="116"/>
      <c r="D748" s="116"/>
      <c r="E748" s="32"/>
      <c r="F748"/>
    </row>
    <row r="749" spans="1:6" s="33" customFormat="1" ht="15.75">
      <c r="A749" s="163"/>
      <c r="B749" s="153"/>
      <c r="C749" s="116"/>
      <c r="D749" s="116"/>
      <c r="E749" s="32"/>
      <c r="F749"/>
    </row>
    <row r="750" spans="1:6" s="33" customFormat="1" ht="15.75">
      <c r="A750" s="163"/>
      <c r="B750" s="153"/>
      <c r="C750" s="116"/>
      <c r="D750" s="116"/>
      <c r="E750" s="32"/>
      <c r="F750"/>
    </row>
    <row r="751" spans="1:6" s="33" customFormat="1" ht="15.75">
      <c r="A751" s="163"/>
      <c r="B751" s="153"/>
      <c r="C751" s="116"/>
      <c r="D751" s="116"/>
      <c r="E751" s="32"/>
      <c r="F751"/>
    </row>
    <row r="752" spans="1:6" s="33" customFormat="1" ht="15.75">
      <c r="A752" s="163"/>
      <c r="B752" s="153"/>
      <c r="C752" s="116"/>
      <c r="D752" s="116"/>
      <c r="E752" s="32"/>
      <c r="F752"/>
    </row>
    <row r="753" spans="1:6" s="33" customFormat="1" ht="15.75">
      <c r="A753" s="163"/>
      <c r="B753" s="153"/>
      <c r="C753" s="116"/>
      <c r="D753" s="116"/>
      <c r="E753" s="32"/>
      <c r="F753"/>
    </row>
    <row r="754" spans="1:6" s="33" customFormat="1" ht="15.75">
      <c r="A754" s="163"/>
      <c r="B754" s="153"/>
      <c r="C754" s="116"/>
      <c r="D754" s="116"/>
      <c r="E754" s="32"/>
      <c r="F754"/>
    </row>
    <row r="755" spans="1:6" s="33" customFormat="1" ht="15.75">
      <c r="A755" s="163"/>
      <c r="B755" s="153"/>
      <c r="C755" s="116"/>
      <c r="D755" s="116"/>
      <c r="E755" s="32"/>
      <c r="F755"/>
    </row>
    <row r="756" spans="1:6" s="33" customFormat="1" ht="15.75">
      <c r="A756" s="163"/>
      <c r="B756" s="153"/>
      <c r="C756" s="116"/>
      <c r="D756" s="116"/>
      <c r="E756" s="32"/>
      <c r="F756"/>
    </row>
    <row r="757" spans="1:6" s="33" customFormat="1" ht="15.75">
      <c r="A757" s="163"/>
      <c r="B757" s="153"/>
      <c r="C757" s="116"/>
      <c r="D757" s="116"/>
      <c r="E757" s="32"/>
      <c r="F757"/>
    </row>
    <row r="758" spans="1:6" s="33" customFormat="1" ht="15.75">
      <c r="A758" s="163"/>
      <c r="B758" s="153"/>
      <c r="C758" s="116"/>
      <c r="D758" s="116"/>
      <c r="E758" s="32"/>
      <c r="F758"/>
    </row>
    <row r="759" spans="1:6" s="33" customFormat="1" ht="15.75">
      <c r="A759" s="163"/>
      <c r="B759" s="153"/>
      <c r="C759" s="116"/>
      <c r="D759" s="116"/>
      <c r="E759" s="32"/>
      <c r="F759"/>
    </row>
    <row r="760" spans="1:6" s="33" customFormat="1" ht="15.75">
      <c r="A760" s="163"/>
      <c r="B760" s="153"/>
      <c r="C760" s="116"/>
      <c r="D760" s="116"/>
      <c r="E760" s="32"/>
      <c r="F760"/>
    </row>
    <row r="761" spans="1:6" s="33" customFormat="1" ht="15.75">
      <c r="A761" s="163"/>
      <c r="B761" s="153"/>
      <c r="C761" s="116"/>
      <c r="D761" s="116"/>
      <c r="E761" s="32"/>
      <c r="F761"/>
    </row>
    <row r="762" spans="1:6" s="33" customFormat="1" ht="15.75">
      <c r="A762" s="163"/>
      <c r="B762" s="153"/>
      <c r="C762" s="116"/>
      <c r="D762" s="116"/>
      <c r="E762" s="32"/>
      <c r="F762"/>
    </row>
    <row r="763" spans="1:6" s="33" customFormat="1" ht="15.75">
      <c r="A763" s="163"/>
      <c r="B763" s="153"/>
      <c r="C763" s="116"/>
      <c r="D763" s="116"/>
      <c r="E763" s="32"/>
      <c r="F763"/>
    </row>
    <row r="764" spans="1:6" s="33" customFormat="1" ht="15.75">
      <c r="A764" s="163"/>
      <c r="B764" s="153"/>
      <c r="C764" s="116"/>
      <c r="D764" s="116"/>
      <c r="E764" s="32"/>
      <c r="F764"/>
    </row>
    <row r="765" spans="1:6" s="33" customFormat="1" ht="15.75">
      <c r="A765" s="163"/>
      <c r="B765" s="153"/>
      <c r="C765" s="116"/>
      <c r="D765" s="116"/>
      <c r="E765" s="32"/>
      <c r="F765"/>
    </row>
    <row r="766" spans="1:6" s="33" customFormat="1" ht="15.75">
      <c r="A766" s="163"/>
      <c r="B766" s="153"/>
      <c r="C766" s="116"/>
      <c r="D766" s="116"/>
      <c r="E766" s="32"/>
      <c r="F766"/>
    </row>
    <row r="767" spans="1:6" s="33" customFormat="1" ht="15.75">
      <c r="A767" s="163"/>
      <c r="B767" s="153"/>
      <c r="C767" s="116"/>
      <c r="D767" s="116"/>
      <c r="E767" s="32"/>
      <c r="F767"/>
    </row>
    <row r="768" spans="1:6" s="33" customFormat="1" ht="15.75">
      <c r="A768" s="163"/>
      <c r="B768" s="153"/>
      <c r="C768" s="116"/>
      <c r="D768" s="116"/>
      <c r="E768" s="32"/>
      <c r="F768"/>
    </row>
    <row r="769" spans="1:6" s="33" customFormat="1" ht="15.75">
      <c r="A769" s="163"/>
      <c r="B769" s="153"/>
      <c r="C769" s="116"/>
      <c r="D769" s="116"/>
      <c r="E769" s="32"/>
      <c r="F769"/>
    </row>
    <row r="770" spans="1:6" s="33" customFormat="1" ht="15.75">
      <c r="A770" s="163"/>
      <c r="B770" s="153"/>
      <c r="C770" s="116"/>
      <c r="D770" s="116"/>
      <c r="E770" s="32"/>
      <c r="F770"/>
    </row>
    <row r="771" spans="1:6" s="33" customFormat="1" ht="15.75">
      <c r="A771" s="163"/>
      <c r="B771" s="153"/>
      <c r="C771" s="116"/>
      <c r="D771" s="116"/>
      <c r="E771" s="32"/>
      <c r="F771"/>
    </row>
    <row r="772" spans="1:6" s="33" customFormat="1" ht="15.75">
      <c r="A772" s="163"/>
      <c r="B772" s="153"/>
      <c r="C772" s="116"/>
      <c r="D772" s="116"/>
      <c r="E772" s="32"/>
      <c r="F772"/>
    </row>
    <row r="773" spans="1:6" s="33" customFormat="1" ht="15.75">
      <c r="A773" s="163"/>
      <c r="B773" s="153"/>
      <c r="C773" s="116"/>
      <c r="D773" s="116"/>
      <c r="E773" s="32"/>
      <c r="F773"/>
    </row>
    <row r="774" spans="1:6" s="33" customFormat="1" ht="15.75">
      <c r="A774" s="163"/>
      <c r="B774" s="153"/>
      <c r="C774" s="116"/>
      <c r="D774" s="116"/>
      <c r="E774" s="32"/>
      <c r="F774"/>
    </row>
    <row r="775" spans="1:6" s="33" customFormat="1" ht="15.75">
      <c r="A775" s="163"/>
      <c r="B775" s="153"/>
      <c r="C775" s="116"/>
      <c r="D775" s="116"/>
      <c r="E775" s="32"/>
      <c r="F775"/>
    </row>
    <row r="776" spans="1:6" s="33" customFormat="1" ht="15.75">
      <c r="A776" s="163"/>
      <c r="B776" s="153"/>
      <c r="C776" s="116"/>
      <c r="D776" s="116"/>
      <c r="E776" s="32"/>
      <c r="F776"/>
    </row>
    <row r="777" spans="1:6" s="33" customFormat="1" ht="15.75">
      <c r="A777" s="163"/>
      <c r="B777" s="153"/>
      <c r="C777" s="116"/>
      <c r="D777" s="116"/>
      <c r="E777" s="32"/>
      <c r="F777"/>
    </row>
    <row r="778" spans="1:6" s="33" customFormat="1" ht="15.75">
      <c r="A778" s="163"/>
      <c r="B778" s="153"/>
      <c r="C778" s="116"/>
      <c r="D778" s="116"/>
      <c r="E778" s="32"/>
      <c r="F778"/>
    </row>
    <row r="779" spans="1:6" s="33" customFormat="1" ht="15.75">
      <c r="A779" s="163"/>
      <c r="B779" s="153"/>
      <c r="C779" s="116"/>
      <c r="D779" s="116"/>
      <c r="E779" s="32"/>
      <c r="F779"/>
    </row>
    <row r="780" spans="1:6" s="33" customFormat="1" ht="15.75">
      <c r="A780" s="163"/>
      <c r="B780" s="153"/>
      <c r="C780" s="116"/>
      <c r="D780" s="116"/>
      <c r="E780" s="32"/>
      <c r="F780"/>
    </row>
    <row r="781" spans="1:6" s="33" customFormat="1" ht="15.75">
      <c r="A781" s="163"/>
      <c r="B781" s="153"/>
      <c r="C781" s="116"/>
      <c r="D781" s="116"/>
      <c r="E781" s="32"/>
      <c r="F781"/>
    </row>
    <row r="782" spans="1:6" s="33" customFormat="1" ht="15.75">
      <c r="A782" s="163"/>
      <c r="B782" s="153"/>
      <c r="C782" s="116"/>
      <c r="D782" s="116"/>
      <c r="E782" s="32"/>
      <c r="F782"/>
    </row>
    <row r="783" spans="1:6" s="33" customFormat="1" ht="15.75">
      <c r="A783" s="163"/>
      <c r="B783" s="153"/>
      <c r="C783" s="116"/>
      <c r="D783" s="116"/>
      <c r="E783" s="32"/>
      <c r="F783"/>
    </row>
    <row r="784" spans="1:6" s="33" customFormat="1" ht="15.75">
      <c r="A784" s="163"/>
      <c r="B784" s="153"/>
      <c r="C784" s="116"/>
      <c r="D784" s="116"/>
      <c r="E784" s="32"/>
      <c r="F784"/>
    </row>
    <row r="785" spans="1:6" s="33" customFormat="1" ht="15.75">
      <c r="A785" s="163"/>
      <c r="B785" s="153"/>
      <c r="C785" s="116"/>
      <c r="D785" s="116"/>
      <c r="E785" s="32"/>
      <c r="F785"/>
    </row>
    <row r="786" spans="1:6" s="33" customFormat="1" ht="15.75">
      <c r="A786" s="163"/>
      <c r="B786" s="153"/>
      <c r="C786" s="116"/>
      <c r="D786" s="116"/>
      <c r="E786" s="32"/>
      <c r="F786"/>
    </row>
    <row r="787" spans="1:6" s="33" customFormat="1" ht="15.75">
      <c r="A787" s="163"/>
      <c r="B787" s="153"/>
      <c r="C787" s="116"/>
      <c r="D787" s="116"/>
      <c r="E787" s="32"/>
      <c r="F787"/>
    </row>
    <row r="788" spans="1:6" s="33" customFormat="1" ht="15.75">
      <c r="A788" s="163"/>
      <c r="B788" s="153"/>
      <c r="C788" s="116"/>
      <c r="D788" s="116"/>
      <c r="E788" s="32"/>
      <c r="F788"/>
    </row>
    <row r="789" spans="1:6" s="33" customFormat="1" ht="15.75">
      <c r="A789" s="163"/>
      <c r="B789" s="153"/>
      <c r="C789" s="116"/>
      <c r="D789" s="116"/>
      <c r="E789" s="32"/>
      <c r="F789"/>
    </row>
    <row r="790" spans="1:6" s="33" customFormat="1" ht="15.75">
      <c r="A790" s="163"/>
      <c r="B790" s="153"/>
      <c r="C790" s="116"/>
      <c r="D790" s="116"/>
      <c r="E790" s="32"/>
      <c r="F790"/>
    </row>
    <row r="791" spans="1:6" s="33" customFormat="1" ht="15.75">
      <c r="A791" s="163"/>
      <c r="B791" s="153"/>
      <c r="C791" s="116"/>
      <c r="D791" s="116"/>
      <c r="E791" s="32"/>
      <c r="F791"/>
    </row>
    <row r="792" spans="1:6" s="33" customFormat="1" ht="15.75">
      <c r="A792" s="163"/>
      <c r="B792" s="153"/>
      <c r="C792" s="116"/>
      <c r="D792" s="116"/>
      <c r="E792" s="32"/>
      <c r="F792"/>
    </row>
    <row r="793" spans="1:6" s="33" customFormat="1" ht="15.75">
      <c r="A793" s="163"/>
      <c r="B793" s="153"/>
      <c r="C793" s="116"/>
      <c r="D793" s="116"/>
      <c r="E793" s="32"/>
      <c r="F793"/>
    </row>
    <row r="794" spans="1:6" s="33" customFormat="1" ht="15.75">
      <c r="A794" s="163"/>
      <c r="B794" s="153"/>
      <c r="C794" s="116"/>
      <c r="D794" s="116"/>
      <c r="E794" s="32"/>
      <c r="F794"/>
    </row>
    <row r="795" spans="1:6" s="33" customFormat="1" ht="15.75">
      <c r="A795" s="163"/>
      <c r="B795" s="153"/>
      <c r="C795" s="116"/>
      <c r="D795" s="116"/>
      <c r="E795" s="32"/>
      <c r="F795"/>
    </row>
    <row r="796" spans="1:6" s="33" customFormat="1" ht="15.75">
      <c r="A796" s="163"/>
      <c r="B796" s="153"/>
      <c r="C796" s="116"/>
      <c r="D796" s="116"/>
      <c r="E796" s="32"/>
      <c r="F796"/>
    </row>
    <row r="797" spans="1:6" s="33" customFormat="1" ht="15.75">
      <c r="A797" s="163"/>
      <c r="B797" s="153"/>
      <c r="C797" s="116"/>
      <c r="D797" s="116"/>
      <c r="E797" s="32"/>
      <c r="F797"/>
    </row>
    <row r="798" spans="1:6" s="33" customFormat="1" ht="15.75">
      <c r="A798" s="163"/>
      <c r="B798" s="153"/>
      <c r="C798" s="116"/>
      <c r="D798" s="116"/>
      <c r="E798" s="32"/>
      <c r="F798"/>
    </row>
    <row r="799" spans="1:6" s="33" customFormat="1" ht="15.75">
      <c r="A799" s="163"/>
      <c r="B799" s="153"/>
      <c r="C799" s="116"/>
      <c r="D799" s="116"/>
      <c r="E799" s="32"/>
      <c r="F799"/>
    </row>
    <row r="800" spans="1:6" s="33" customFormat="1" ht="15.75">
      <c r="A800" s="163"/>
      <c r="B800" s="153"/>
      <c r="C800" s="116"/>
      <c r="D800" s="116"/>
      <c r="E800" s="32"/>
      <c r="F800"/>
    </row>
    <row r="801" spans="1:6" s="33" customFormat="1" ht="15.75">
      <c r="A801" s="163"/>
      <c r="B801" s="153"/>
      <c r="C801" s="116"/>
      <c r="D801" s="116"/>
      <c r="E801" s="32"/>
      <c r="F801"/>
    </row>
    <row r="802" spans="1:6" s="33" customFormat="1" ht="15.75">
      <c r="A802" s="163"/>
      <c r="B802" s="153"/>
      <c r="C802" s="116"/>
      <c r="D802" s="116"/>
      <c r="E802" s="32"/>
      <c r="F802"/>
    </row>
    <row r="803" spans="1:6" s="33" customFormat="1" ht="15.75">
      <c r="A803" s="163"/>
      <c r="B803" s="153"/>
      <c r="C803" s="116"/>
      <c r="D803" s="116"/>
      <c r="E803" s="32"/>
      <c r="F803"/>
    </row>
    <row r="804" spans="1:6" s="33" customFormat="1" ht="15.75">
      <c r="A804" s="163"/>
      <c r="B804" s="153"/>
      <c r="C804" s="116"/>
      <c r="D804" s="116"/>
      <c r="E804" s="32"/>
      <c r="F804"/>
    </row>
    <row r="805" spans="1:6" s="33" customFormat="1" ht="15.75">
      <c r="A805" s="163"/>
      <c r="B805" s="153"/>
      <c r="C805" s="116"/>
      <c r="D805" s="116"/>
      <c r="E805" s="32"/>
      <c r="F805"/>
    </row>
    <row r="806" spans="1:6" s="33" customFormat="1" ht="15.75">
      <c r="A806" s="163"/>
      <c r="B806" s="153"/>
      <c r="C806" s="116"/>
      <c r="D806" s="116"/>
      <c r="E806" s="32"/>
      <c r="F806"/>
    </row>
    <row r="807" spans="1:6" s="33" customFormat="1" ht="15.75">
      <c r="A807" s="163"/>
      <c r="B807" s="153"/>
      <c r="C807" s="116"/>
      <c r="D807" s="116"/>
      <c r="E807" s="32"/>
      <c r="F807"/>
    </row>
    <row r="808" spans="1:6" s="33" customFormat="1" ht="15.75">
      <c r="A808" s="163"/>
      <c r="B808" s="153"/>
      <c r="C808" s="116"/>
      <c r="D808" s="116"/>
      <c r="E808" s="32"/>
      <c r="F808"/>
    </row>
    <row r="809" spans="1:6" s="33" customFormat="1" ht="15.75">
      <c r="A809" s="163"/>
      <c r="B809" s="153"/>
      <c r="C809" s="116"/>
      <c r="D809" s="116"/>
      <c r="E809" s="32"/>
      <c r="F809"/>
    </row>
    <row r="810" spans="1:6" s="33" customFormat="1" ht="15.75">
      <c r="A810" s="163"/>
      <c r="B810" s="153"/>
      <c r="C810" s="116"/>
      <c r="D810" s="116"/>
      <c r="E810" s="32"/>
      <c r="F810"/>
    </row>
    <row r="811" spans="1:6" s="33" customFormat="1" ht="15.75">
      <c r="A811" s="163"/>
      <c r="B811" s="153"/>
      <c r="C811" s="116"/>
      <c r="D811" s="116"/>
      <c r="E811" s="32"/>
      <c r="F811"/>
    </row>
    <row r="812" spans="1:6" s="33" customFormat="1" ht="15.75">
      <c r="A812" s="163"/>
      <c r="B812" s="153"/>
      <c r="C812" s="116"/>
      <c r="D812" s="116"/>
      <c r="E812" s="32"/>
      <c r="F812"/>
    </row>
    <row r="813" spans="1:6" s="33" customFormat="1" ht="15.75">
      <c r="A813" s="163"/>
      <c r="B813" s="153"/>
      <c r="C813" s="116"/>
      <c r="D813" s="116"/>
      <c r="E813" s="32"/>
      <c r="F813"/>
    </row>
    <row r="814" spans="1:6" s="33" customFormat="1" ht="15.75">
      <c r="A814" s="163"/>
      <c r="B814" s="153"/>
      <c r="C814" s="116"/>
      <c r="D814" s="116"/>
      <c r="E814" s="32"/>
      <c r="F814"/>
    </row>
    <row r="815" spans="1:6" s="33" customFormat="1" ht="15.75">
      <c r="A815" s="163"/>
      <c r="B815" s="153"/>
      <c r="C815" s="116"/>
      <c r="D815" s="116"/>
      <c r="E815" s="32"/>
      <c r="F815"/>
    </row>
    <row r="816" spans="1:6" s="33" customFormat="1" ht="15.75">
      <c r="A816" s="163"/>
      <c r="B816" s="153"/>
      <c r="C816" s="116"/>
      <c r="D816" s="116"/>
      <c r="E816" s="32"/>
      <c r="F816"/>
    </row>
    <row r="817" spans="1:6" s="33" customFormat="1" ht="15.75">
      <c r="A817" s="163"/>
      <c r="B817" s="153"/>
      <c r="C817" s="116"/>
      <c r="D817" s="116"/>
      <c r="E817" s="32"/>
      <c r="F817"/>
    </row>
    <row r="818" spans="1:6" s="33" customFormat="1" ht="15.75">
      <c r="A818" s="163"/>
      <c r="B818" s="153"/>
      <c r="C818" s="116"/>
      <c r="D818" s="116"/>
      <c r="E818" s="32"/>
      <c r="F818"/>
    </row>
    <row r="819" spans="1:6" s="33" customFormat="1" ht="15.75">
      <c r="A819" s="163"/>
      <c r="B819" s="153"/>
      <c r="C819" s="116"/>
      <c r="D819" s="116"/>
      <c r="E819" s="32"/>
      <c r="F819"/>
    </row>
    <row r="820" spans="1:6" s="33" customFormat="1" ht="15.75">
      <c r="A820" s="163"/>
      <c r="B820" s="153"/>
      <c r="C820" s="116"/>
      <c r="D820" s="116"/>
      <c r="E820" s="32"/>
      <c r="F820"/>
    </row>
    <row r="821" spans="1:6" s="33" customFormat="1" ht="15.75">
      <c r="A821" s="163"/>
      <c r="B821" s="153"/>
      <c r="C821" s="116"/>
      <c r="D821" s="116"/>
      <c r="E821" s="32"/>
      <c r="F821"/>
    </row>
    <row r="822" spans="1:6" s="33" customFormat="1" ht="15.75">
      <c r="A822" s="163"/>
      <c r="B822" s="153"/>
      <c r="C822" s="116"/>
      <c r="D822" s="116"/>
      <c r="E822" s="32"/>
      <c r="F822"/>
    </row>
    <row r="823" spans="1:6" s="33" customFormat="1" ht="15.75">
      <c r="A823" s="163"/>
      <c r="B823" s="153"/>
      <c r="C823" s="116"/>
      <c r="D823" s="116"/>
      <c r="E823" s="32"/>
      <c r="F823"/>
    </row>
    <row r="824" spans="1:6" s="33" customFormat="1" ht="15.75">
      <c r="A824" s="163"/>
      <c r="B824" s="153"/>
      <c r="C824" s="116"/>
      <c r="D824" s="116"/>
      <c r="E824" s="32"/>
      <c r="F824"/>
    </row>
    <row r="825" spans="1:6" s="33" customFormat="1" ht="15.75">
      <c r="A825" s="163"/>
      <c r="B825" s="153"/>
      <c r="C825" s="116"/>
      <c r="D825" s="116"/>
      <c r="E825" s="32"/>
      <c r="F825"/>
    </row>
    <row r="826" spans="1:6" s="33" customFormat="1" ht="15.75">
      <c r="A826" s="163"/>
      <c r="B826" s="153"/>
      <c r="C826" s="116"/>
      <c r="D826" s="116"/>
      <c r="E826" s="32"/>
      <c r="F826"/>
    </row>
    <row r="827" spans="1:6" s="33" customFormat="1" ht="15.75">
      <c r="A827" s="163"/>
      <c r="B827" s="153"/>
      <c r="C827" s="116"/>
      <c r="D827" s="116"/>
      <c r="E827" s="32"/>
      <c r="F827"/>
    </row>
    <row r="828" spans="1:6" s="33" customFormat="1" ht="15.75">
      <c r="A828" s="163"/>
      <c r="B828" s="153"/>
      <c r="C828" s="116"/>
      <c r="D828" s="116"/>
      <c r="E828" s="32"/>
      <c r="F828"/>
    </row>
    <row r="829" spans="1:6" s="33" customFormat="1" ht="15.75">
      <c r="A829" s="163"/>
      <c r="B829" s="153"/>
      <c r="C829" s="116"/>
      <c r="D829" s="116"/>
      <c r="E829" s="32"/>
      <c r="F829"/>
    </row>
    <row r="830" spans="1:6" s="33" customFormat="1" ht="15.75">
      <c r="A830" s="163"/>
      <c r="B830" s="153"/>
      <c r="C830" s="116"/>
      <c r="D830" s="116"/>
      <c r="E830" s="32"/>
      <c r="F830"/>
    </row>
    <row r="831" spans="1:6" s="33" customFormat="1" ht="15.75">
      <c r="A831" s="163"/>
      <c r="B831" s="153"/>
      <c r="C831" s="116"/>
      <c r="D831" s="116"/>
      <c r="E831" s="32"/>
      <c r="F831"/>
    </row>
    <row r="832" spans="1:6" s="33" customFormat="1" ht="15.75">
      <c r="A832" s="163"/>
      <c r="B832" s="153"/>
      <c r="C832" s="116"/>
      <c r="D832" s="116"/>
      <c r="E832" s="32"/>
      <c r="F832"/>
    </row>
    <row r="833" spans="1:6" s="33" customFormat="1" ht="15.75">
      <c r="A833" s="163"/>
      <c r="B833" s="153"/>
      <c r="C833" s="116"/>
      <c r="D833" s="116"/>
      <c r="E833" s="32"/>
      <c r="F833"/>
    </row>
    <row r="834" spans="1:6" s="33" customFormat="1" ht="15.75">
      <c r="A834" s="163"/>
      <c r="B834" s="153"/>
      <c r="C834" s="116"/>
      <c r="D834" s="116"/>
      <c r="E834" s="32"/>
      <c r="F834"/>
    </row>
    <row r="835" spans="1:6" s="33" customFormat="1" ht="15.75">
      <c r="A835" s="163"/>
      <c r="B835" s="153"/>
      <c r="C835" s="116"/>
      <c r="D835" s="116"/>
      <c r="E835" s="32"/>
      <c r="F835"/>
    </row>
    <row r="836" spans="1:6" s="33" customFormat="1" ht="15.75">
      <c r="A836" s="163"/>
      <c r="B836" s="153"/>
      <c r="C836" s="116"/>
      <c r="D836" s="116"/>
      <c r="E836" s="32"/>
      <c r="F836"/>
    </row>
    <row r="837" spans="1:6" s="33" customFormat="1" ht="15.75">
      <c r="A837" s="163"/>
      <c r="B837" s="153"/>
      <c r="C837" s="116"/>
      <c r="D837" s="116"/>
      <c r="E837" s="32"/>
      <c r="F837"/>
    </row>
    <row r="838" spans="1:6" s="33" customFormat="1" ht="15.75">
      <c r="A838" s="163"/>
      <c r="B838" s="153"/>
      <c r="C838" s="116"/>
      <c r="D838" s="116"/>
      <c r="E838" s="32"/>
      <c r="F838"/>
    </row>
    <row r="839" spans="1:6" s="33" customFormat="1" ht="15.75">
      <c r="A839" s="163"/>
      <c r="B839" s="153"/>
      <c r="C839" s="116"/>
      <c r="D839" s="116"/>
      <c r="E839" s="32"/>
      <c r="F839"/>
    </row>
    <row r="840" spans="1:6" s="33" customFormat="1" ht="15.75">
      <c r="A840" s="163"/>
      <c r="B840" s="153"/>
      <c r="C840" s="116"/>
      <c r="D840" s="116"/>
      <c r="E840" s="32"/>
      <c r="F840"/>
    </row>
    <row r="841" spans="1:6" s="33" customFormat="1" ht="15.75">
      <c r="A841" s="163"/>
      <c r="B841" s="153"/>
      <c r="C841" s="116"/>
      <c r="D841" s="116"/>
      <c r="E841" s="32"/>
      <c r="F841"/>
    </row>
    <row r="842" spans="1:6" s="33" customFormat="1" ht="15.75">
      <c r="A842" s="163"/>
      <c r="B842" s="153"/>
      <c r="C842" s="116"/>
      <c r="D842" s="116"/>
      <c r="E842" s="32"/>
      <c r="F842"/>
    </row>
    <row r="843" spans="1:6" s="33" customFormat="1" ht="15.75">
      <c r="A843" s="163"/>
      <c r="B843" s="153"/>
      <c r="C843" s="116"/>
      <c r="D843" s="116"/>
      <c r="E843" s="32"/>
      <c r="F843"/>
    </row>
    <row r="844" spans="1:6" s="33" customFormat="1" ht="15.75">
      <c r="A844" s="163"/>
      <c r="B844" s="153"/>
      <c r="C844" s="116"/>
      <c r="D844" s="116"/>
      <c r="E844" s="32"/>
      <c r="F844"/>
    </row>
    <row r="845" spans="1:6" s="33" customFormat="1" ht="15.75">
      <c r="A845" s="163"/>
      <c r="B845" s="153"/>
      <c r="C845" s="116"/>
      <c r="D845" s="116"/>
      <c r="E845" s="32"/>
      <c r="F845"/>
    </row>
    <row r="846" spans="1:6" s="33" customFormat="1" ht="15.75">
      <c r="A846" s="163"/>
      <c r="B846" s="153"/>
      <c r="C846" s="116"/>
      <c r="D846" s="116"/>
      <c r="E846" s="32"/>
      <c r="F846"/>
    </row>
    <row r="847" spans="1:6" s="33" customFormat="1" ht="15.75">
      <c r="A847" s="163"/>
      <c r="B847" s="153"/>
      <c r="C847" s="116"/>
      <c r="D847" s="116"/>
      <c r="E847" s="32"/>
      <c r="F847"/>
    </row>
    <row r="848" spans="1:6" s="33" customFormat="1" ht="15.75">
      <c r="A848" s="163"/>
      <c r="B848" s="153"/>
      <c r="C848" s="116"/>
      <c r="D848" s="116"/>
      <c r="E848" s="32"/>
      <c r="F848"/>
    </row>
    <row r="849" spans="1:6" s="33" customFormat="1" ht="15.75">
      <c r="A849" s="163"/>
      <c r="B849" s="153"/>
      <c r="C849" s="116"/>
      <c r="D849" s="116"/>
      <c r="E849" s="32"/>
      <c r="F849"/>
    </row>
    <row r="850" spans="1:6" s="33" customFormat="1" ht="15.75">
      <c r="A850" s="163"/>
      <c r="B850" s="153"/>
      <c r="C850" s="116"/>
      <c r="D850" s="116"/>
      <c r="E850" s="32"/>
      <c r="F850"/>
    </row>
    <row r="851" spans="1:6" s="33" customFormat="1" ht="15.75">
      <c r="A851" s="163"/>
      <c r="B851" s="153"/>
      <c r="C851" s="116"/>
      <c r="D851" s="116"/>
      <c r="E851" s="32"/>
      <c r="F851"/>
    </row>
    <row r="852" spans="1:6" s="33" customFormat="1" ht="15.75">
      <c r="A852" s="163"/>
      <c r="B852" s="153"/>
      <c r="C852" s="116"/>
      <c r="D852" s="116"/>
      <c r="E852" s="32"/>
      <c r="F852"/>
    </row>
    <row r="853" spans="1:6" s="33" customFormat="1" ht="15.75">
      <c r="A853" s="163"/>
      <c r="B853" s="153"/>
      <c r="C853" s="116"/>
      <c r="D853" s="116"/>
      <c r="E853" s="32"/>
      <c r="F853"/>
    </row>
    <row r="854" spans="1:6" s="33" customFormat="1" ht="15.75">
      <c r="A854" s="163"/>
      <c r="B854" s="153"/>
      <c r="C854" s="116"/>
      <c r="D854" s="116"/>
      <c r="E854" s="32"/>
      <c r="F854"/>
    </row>
    <row r="855" spans="1:6" s="33" customFormat="1" ht="15.75">
      <c r="A855" s="163"/>
      <c r="B855" s="153"/>
      <c r="C855" s="116"/>
      <c r="D855" s="116"/>
      <c r="E855" s="32"/>
      <c r="F855"/>
    </row>
    <row r="856" spans="1:6" s="33" customFormat="1" ht="15.75">
      <c r="A856" s="163"/>
      <c r="B856" s="153"/>
      <c r="C856" s="116"/>
      <c r="D856" s="116"/>
      <c r="E856" s="32"/>
      <c r="F856"/>
    </row>
    <row r="857" spans="1:6" s="33" customFormat="1" ht="15.75">
      <c r="A857" s="163"/>
      <c r="B857" s="153"/>
      <c r="C857" s="116"/>
      <c r="D857" s="116"/>
      <c r="E857" s="32"/>
      <c r="F857"/>
    </row>
    <row r="858" spans="1:6" s="33" customFormat="1" ht="15.75">
      <c r="A858" s="163"/>
      <c r="B858" s="153"/>
      <c r="C858" s="116"/>
      <c r="D858" s="116"/>
      <c r="E858" s="32"/>
      <c r="F858"/>
    </row>
    <row r="859" spans="1:6" s="33" customFormat="1" ht="15.75">
      <c r="A859" s="163"/>
      <c r="B859" s="153"/>
      <c r="C859" s="116"/>
      <c r="D859" s="116"/>
      <c r="E859" s="32"/>
      <c r="F859"/>
    </row>
    <row r="860" spans="1:6" s="33" customFormat="1" ht="15.75">
      <c r="A860" s="163"/>
      <c r="B860" s="153"/>
      <c r="C860" s="116"/>
      <c r="D860" s="116"/>
      <c r="E860" s="32"/>
      <c r="F860"/>
    </row>
    <row r="861" spans="1:6" s="33" customFormat="1" ht="15.75">
      <c r="A861" s="163"/>
      <c r="B861" s="153"/>
      <c r="C861" s="116"/>
      <c r="D861" s="116"/>
      <c r="E861" s="32"/>
      <c r="F861"/>
    </row>
    <row r="862" spans="1:6" s="33" customFormat="1" ht="15.75">
      <c r="A862" s="163"/>
      <c r="B862" s="153"/>
      <c r="C862" s="116"/>
      <c r="D862" s="116"/>
      <c r="E862" s="32"/>
      <c r="F862"/>
    </row>
    <row r="863" spans="1:6" s="33" customFormat="1" ht="15.75">
      <c r="A863" s="163"/>
      <c r="B863" s="153"/>
      <c r="C863" s="116"/>
      <c r="D863" s="116"/>
      <c r="E863" s="32"/>
      <c r="F863"/>
    </row>
    <row r="864" spans="1:6" s="33" customFormat="1" ht="15.75">
      <c r="A864" s="163"/>
      <c r="B864" s="153"/>
      <c r="C864" s="116"/>
      <c r="D864" s="116"/>
      <c r="E864" s="32"/>
      <c r="F864"/>
    </row>
    <row r="865" spans="1:6" s="33" customFormat="1" ht="15.75">
      <c r="A865" s="163"/>
      <c r="B865" s="153"/>
      <c r="C865" s="116"/>
      <c r="D865" s="116"/>
      <c r="E865" s="32"/>
      <c r="F865"/>
    </row>
    <row r="866" spans="1:6" s="33" customFormat="1" ht="15.75">
      <c r="A866" s="163"/>
      <c r="B866" s="153"/>
      <c r="C866" s="116"/>
      <c r="D866" s="116"/>
      <c r="E866" s="32"/>
      <c r="F866"/>
    </row>
    <row r="867" spans="1:6" s="33" customFormat="1" ht="15.75">
      <c r="A867" s="163"/>
      <c r="B867" s="153"/>
      <c r="C867" s="116"/>
      <c r="D867" s="116"/>
      <c r="E867" s="32"/>
      <c r="F867"/>
    </row>
    <row r="868" spans="1:6" s="33" customFormat="1" ht="15.75">
      <c r="A868" s="163"/>
      <c r="B868" s="153"/>
      <c r="C868" s="116"/>
      <c r="D868" s="116"/>
      <c r="E868" s="32"/>
      <c r="F868"/>
    </row>
    <row r="869" spans="1:6" s="33" customFormat="1" ht="15.75">
      <c r="A869" s="163"/>
      <c r="B869" s="153"/>
      <c r="C869" s="116"/>
      <c r="D869" s="116"/>
      <c r="E869" s="32"/>
      <c r="F869"/>
    </row>
    <row r="870" spans="1:6" s="33" customFormat="1" ht="15.75">
      <c r="A870" s="163"/>
      <c r="B870" s="153"/>
      <c r="C870" s="116"/>
      <c r="D870" s="116"/>
      <c r="E870" s="32"/>
      <c r="F870"/>
    </row>
    <row r="871" spans="1:6" s="33" customFormat="1" ht="15.75">
      <c r="A871" s="163"/>
      <c r="B871" s="153"/>
      <c r="C871" s="116"/>
      <c r="D871" s="116"/>
      <c r="E871" s="32"/>
      <c r="F871"/>
    </row>
    <row r="872" spans="1:6" s="33" customFormat="1" ht="15.75">
      <c r="A872" s="163"/>
      <c r="B872" s="153"/>
      <c r="C872" s="116"/>
      <c r="D872" s="116"/>
      <c r="E872" s="32"/>
      <c r="F872"/>
    </row>
    <row r="873" spans="1:6" s="33" customFormat="1" ht="15.75">
      <c r="A873" s="163"/>
      <c r="B873" s="153"/>
      <c r="C873" s="116"/>
      <c r="D873" s="116"/>
      <c r="E873" s="32"/>
      <c r="F873"/>
    </row>
    <row r="874" spans="1:6" s="33" customFormat="1" ht="15.75">
      <c r="A874" s="163"/>
      <c r="B874" s="153"/>
      <c r="C874" s="116"/>
      <c r="D874" s="116"/>
      <c r="E874" s="32"/>
      <c r="F874"/>
    </row>
    <row r="875" spans="1:6" s="33" customFormat="1" ht="15.75">
      <c r="A875" s="163"/>
      <c r="B875" s="153"/>
      <c r="C875" s="116"/>
      <c r="D875" s="116"/>
      <c r="E875" s="32"/>
      <c r="F875"/>
    </row>
    <row r="876" spans="1:6" s="33" customFormat="1" ht="15.75">
      <c r="A876" s="163"/>
      <c r="B876" s="153"/>
      <c r="C876" s="116"/>
      <c r="D876" s="116"/>
      <c r="E876" s="32"/>
      <c r="F876"/>
    </row>
    <row r="877" spans="1:6" s="33" customFormat="1" ht="15.75">
      <c r="A877" s="163"/>
      <c r="B877" s="153"/>
      <c r="C877" s="116"/>
      <c r="D877" s="116"/>
      <c r="E877" s="32"/>
      <c r="F877"/>
    </row>
    <row r="878" spans="1:6" s="33" customFormat="1" ht="15.75">
      <c r="A878" s="163"/>
      <c r="B878" s="153"/>
      <c r="C878" s="116"/>
      <c r="D878" s="116"/>
      <c r="E878" s="32"/>
      <c r="F878"/>
    </row>
    <row r="879" spans="1:6" s="33" customFormat="1" ht="15.75">
      <c r="A879" s="163"/>
      <c r="B879" s="153"/>
      <c r="C879" s="116"/>
      <c r="D879" s="116"/>
      <c r="E879" s="32"/>
      <c r="F879"/>
    </row>
    <row r="880" spans="1:6" s="33" customFormat="1" ht="15.75">
      <c r="A880" s="163"/>
      <c r="B880" s="153"/>
      <c r="C880" s="116"/>
      <c r="D880" s="116"/>
      <c r="E880" s="32"/>
      <c r="F880"/>
    </row>
    <row r="881" spans="1:6" s="33" customFormat="1" ht="15.75">
      <c r="A881" s="163"/>
      <c r="B881" s="153"/>
      <c r="C881" s="116"/>
      <c r="D881" s="116"/>
      <c r="E881" s="32"/>
      <c r="F881"/>
    </row>
    <row r="882" spans="1:6" s="33" customFormat="1" ht="15.75">
      <c r="A882" s="163"/>
      <c r="B882" s="153"/>
      <c r="C882" s="116"/>
      <c r="D882" s="116"/>
      <c r="E882" s="32"/>
      <c r="F882"/>
    </row>
    <row r="883" spans="1:6" s="33" customFormat="1" ht="15.75">
      <c r="A883" s="163"/>
      <c r="B883" s="153"/>
      <c r="C883" s="116"/>
      <c r="D883" s="116"/>
      <c r="E883" s="32"/>
      <c r="F883"/>
    </row>
    <row r="884" spans="1:6" s="33" customFormat="1" ht="15.75">
      <c r="A884" s="163"/>
      <c r="B884" s="153"/>
      <c r="C884" s="116"/>
      <c r="D884" s="116"/>
      <c r="E884" s="32"/>
      <c r="F884"/>
    </row>
    <row r="885" spans="1:6" s="33" customFormat="1" ht="15.75">
      <c r="A885" s="163"/>
      <c r="B885" s="153"/>
      <c r="C885" s="116"/>
      <c r="D885" s="116"/>
      <c r="E885" s="32"/>
      <c r="F885"/>
    </row>
    <row r="886" spans="1:6" s="33" customFormat="1" ht="15.75">
      <c r="A886" s="163"/>
      <c r="B886" s="153"/>
      <c r="C886" s="116"/>
      <c r="D886" s="116"/>
      <c r="E886" s="32"/>
      <c r="F886"/>
    </row>
    <row r="887" spans="1:6" s="33" customFormat="1" ht="15.75">
      <c r="A887" s="163"/>
      <c r="B887" s="153"/>
      <c r="C887" s="116"/>
      <c r="D887" s="116"/>
      <c r="E887" s="32"/>
      <c r="F887"/>
    </row>
    <row r="888" spans="1:6" s="33" customFormat="1" ht="15.75">
      <c r="A888" s="163"/>
      <c r="B888" s="153"/>
      <c r="C888" s="116"/>
      <c r="D888" s="116"/>
      <c r="E888" s="32"/>
      <c r="F888"/>
    </row>
    <row r="889" spans="1:6" s="33" customFormat="1" ht="15.75">
      <c r="A889" s="163"/>
      <c r="B889" s="153"/>
      <c r="C889" s="116"/>
      <c r="D889" s="116"/>
      <c r="E889" s="32"/>
      <c r="F889"/>
    </row>
    <row r="890" spans="1:6" s="33" customFormat="1" ht="15.75">
      <c r="A890" s="163"/>
      <c r="B890" s="153"/>
      <c r="C890" s="116"/>
      <c r="D890" s="116"/>
      <c r="E890" s="32"/>
      <c r="F890"/>
    </row>
    <row r="891" spans="1:6" s="33" customFormat="1" ht="15.75">
      <c r="A891" s="163"/>
      <c r="B891" s="153"/>
      <c r="C891" s="116"/>
      <c r="D891" s="116"/>
      <c r="E891" s="32"/>
      <c r="F891"/>
    </row>
    <row r="892" spans="1:6" s="33" customFormat="1" ht="15.75">
      <c r="A892" s="163"/>
      <c r="B892" s="153"/>
      <c r="C892" s="116"/>
      <c r="D892" s="116"/>
      <c r="E892" s="32"/>
      <c r="F892"/>
    </row>
    <row r="893" spans="1:6" s="33" customFormat="1" ht="15.75">
      <c r="A893" s="163"/>
      <c r="B893" s="153"/>
      <c r="C893" s="116"/>
      <c r="D893" s="116"/>
      <c r="E893" s="32"/>
      <c r="F893"/>
    </row>
    <row r="894" spans="1:6" s="33" customFormat="1" ht="15.75">
      <c r="A894" s="163"/>
      <c r="B894" s="153"/>
      <c r="C894" s="116"/>
      <c r="D894" s="116"/>
      <c r="E894" s="32"/>
      <c r="F894"/>
    </row>
    <row r="895" spans="1:6" s="33" customFormat="1" ht="15.75">
      <c r="A895" s="163"/>
      <c r="B895" s="153"/>
      <c r="C895" s="116"/>
      <c r="D895" s="116"/>
      <c r="E895" s="32"/>
      <c r="F895"/>
    </row>
    <row r="896" spans="1:6" s="33" customFormat="1" ht="15.75">
      <c r="A896" s="163"/>
      <c r="B896" s="153"/>
      <c r="C896" s="116"/>
      <c r="D896" s="116"/>
      <c r="E896" s="32"/>
      <c r="F896"/>
    </row>
    <row r="897" spans="1:6" s="33" customFormat="1" ht="15.75">
      <c r="A897" s="163"/>
      <c r="B897" s="153"/>
      <c r="C897" s="116"/>
      <c r="D897" s="116"/>
      <c r="E897" s="32"/>
      <c r="F897"/>
    </row>
    <row r="898" spans="1:6" s="33" customFormat="1" ht="15.75">
      <c r="A898" s="163"/>
      <c r="B898" s="153"/>
      <c r="C898" s="116"/>
      <c r="D898" s="116"/>
      <c r="E898" s="32"/>
      <c r="F898"/>
    </row>
    <row r="899" spans="1:6" s="33" customFormat="1" ht="15.75">
      <c r="A899" s="163"/>
      <c r="B899" s="153"/>
      <c r="C899" s="116"/>
      <c r="D899" s="116"/>
      <c r="E899" s="32"/>
      <c r="F899"/>
    </row>
    <row r="900" spans="1:6" s="33" customFormat="1" ht="15.75">
      <c r="A900" s="163"/>
      <c r="B900" s="153"/>
      <c r="C900" s="116"/>
      <c r="D900" s="116"/>
      <c r="E900" s="32"/>
      <c r="F900"/>
    </row>
    <row r="901" spans="1:6" s="33" customFormat="1" ht="15.75">
      <c r="A901" s="163"/>
      <c r="B901" s="153"/>
      <c r="C901" s="116"/>
      <c r="D901" s="116"/>
      <c r="E901" s="32"/>
      <c r="F901"/>
    </row>
    <row r="902" spans="1:6" s="33" customFormat="1" ht="15.75">
      <c r="A902" s="163"/>
      <c r="B902" s="153"/>
      <c r="C902" s="116"/>
      <c r="D902" s="116"/>
      <c r="E902" s="32"/>
      <c r="F902"/>
    </row>
    <row r="903" spans="1:6" s="33" customFormat="1" ht="15.75">
      <c r="A903" s="163"/>
      <c r="B903" s="153"/>
      <c r="C903" s="116"/>
      <c r="D903" s="116"/>
      <c r="E903" s="32"/>
      <c r="F903"/>
    </row>
    <row r="904" spans="1:6" s="33" customFormat="1" ht="15.75">
      <c r="A904" s="163"/>
      <c r="B904" s="153"/>
      <c r="C904" s="116"/>
      <c r="D904" s="116"/>
      <c r="E904" s="32"/>
      <c r="F904"/>
    </row>
    <row r="905" spans="1:6" s="33" customFormat="1" ht="15.75">
      <c r="A905" s="163"/>
      <c r="B905" s="153"/>
      <c r="C905" s="116"/>
      <c r="D905" s="116"/>
      <c r="E905" s="32"/>
      <c r="F905"/>
    </row>
    <row r="906" spans="1:6" s="33" customFormat="1" ht="15.75">
      <c r="A906" s="163"/>
      <c r="B906" s="153"/>
      <c r="C906" s="116"/>
      <c r="D906" s="116"/>
      <c r="E906" s="32"/>
      <c r="F906"/>
    </row>
    <row r="907" spans="1:6" s="33" customFormat="1" ht="15.75">
      <c r="A907" s="163"/>
      <c r="B907" s="153"/>
      <c r="C907" s="116"/>
      <c r="D907" s="116"/>
      <c r="E907" s="32"/>
      <c r="F907"/>
    </row>
    <row r="908" spans="1:6" s="33" customFormat="1" ht="15.75">
      <c r="A908" s="163"/>
      <c r="B908" s="153"/>
      <c r="C908" s="116"/>
      <c r="D908" s="116"/>
      <c r="E908" s="32"/>
      <c r="F908"/>
    </row>
    <row r="909" spans="1:6" s="33" customFormat="1" ht="15.75">
      <c r="A909" s="163"/>
      <c r="B909" s="153"/>
      <c r="C909" s="116"/>
      <c r="D909" s="116"/>
      <c r="E909" s="32"/>
      <c r="F909"/>
    </row>
    <row r="910" spans="1:6" s="33" customFormat="1" ht="15.75">
      <c r="A910" s="163"/>
      <c r="B910" s="153"/>
      <c r="C910" s="116"/>
      <c r="D910" s="116"/>
      <c r="E910" s="32"/>
      <c r="F910"/>
    </row>
    <row r="911" spans="1:6" s="33" customFormat="1" ht="15.75">
      <c r="A911" s="163"/>
      <c r="B911" s="153"/>
      <c r="C911" s="116"/>
      <c r="D911" s="116"/>
      <c r="E911" s="32"/>
      <c r="F911"/>
    </row>
    <row r="912" spans="1:6" s="33" customFormat="1" ht="15.75">
      <c r="A912" s="163"/>
      <c r="B912" s="153"/>
      <c r="C912" s="116"/>
      <c r="D912" s="116"/>
      <c r="E912" s="32"/>
      <c r="F912"/>
    </row>
    <row r="913" spans="1:6" s="33" customFormat="1" ht="15.75">
      <c r="A913" s="163"/>
      <c r="B913" s="153"/>
      <c r="C913" s="116"/>
      <c r="D913" s="116"/>
      <c r="E913" s="32"/>
      <c r="F913"/>
    </row>
    <row r="914" spans="1:6" s="33" customFormat="1" ht="15.75">
      <c r="A914" s="163"/>
      <c r="B914" s="153"/>
      <c r="C914" s="116"/>
      <c r="D914" s="116"/>
      <c r="E914" s="32"/>
      <c r="F914"/>
    </row>
    <row r="915" spans="1:6" s="33" customFormat="1" ht="15.75">
      <c r="A915" s="163"/>
      <c r="B915" s="153"/>
      <c r="C915" s="116"/>
      <c r="D915" s="116"/>
      <c r="E915" s="32"/>
      <c r="F915"/>
    </row>
    <row r="916" spans="1:6" s="33" customFormat="1" ht="15.75">
      <c r="A916" s="163"/>
      <c r="B916" s="153"/>
      <c r="C916" s="116"/>
      <c r="D916" s="116"/>
      <c r="E916" s="32"/>
      <c r="F916"/>
    </row>
    <row r="917" spans="1:6" s="33" customFormat="1" ht="15.75">
      <c r="A917" s="163"/>
      <c r="B917" s="153"/>
      <c r="C917" s="116"/>
      <c r="D917" s="116"/>
      <c r="E917" s="32"/>
      <c r="F917"/>
    </row>
    <row r="918" spans="1:6" s="33" customFormat="1" ht="15.75">
      <c r="A918" s="163"/>
      <c r="B918" s="153"/>
      <c r="C918" s="116"/>
      <c r="D918" s="116"/>
      <c r="E918" s="32"/>
      <c r="F918"/>
    </row>
    <row r="919" spans="1:6" s="33" customFormat="1" ht="15.75">
      <c r="A919" s="163"/>
      <c r="B919" s="153"/>
      <c r="C919" s="116"/>
      <c r="D919" s="116"/>
      <c r="E919" s="32"/>
      <c r="F919"/>
    </row>
    <row r="920" spans="1:6" s="33" customFormat="1" ht="15.75">
      <c r="A920" s="163"/>
      <c r="B920" s="153"/>
      <c r="C920" s="116"/>
      <c r="D920" s="116"/>
      <c r="E920" s="32"/>
      <c r="F920"/>
    </row>
    <row r="921" spans="1:6" s="33" customFormat="1" ht="15.75">
      <c r="A921" s="163"/>
      <c r="B921" s="153"/>
      <c r="C921" s="116"/>
      <c r="D921" s="116"/>
      <c r="E921" s="32"/>
      <c r="F921"/>
    </row>
    <row r="922" spans="1:6" s="33" customFormat="1" ht="15.75">
      <c r="A922" s="163"/>
      <c r="B922" s="153"/>
      <c r="C922" s="116"/>
      <c r="D922" s="116"/>
      <c r="E922" s="32"/>
      <c r="F922"/>
    </row>
    <row r="923" spans="1:6" s="33" customFormat="1" ht="15.75">
      <c r="A923" s="163"/>
      <c r="B923" s="153"/>
      <c r="C923" s="116"/>
      <c r="D923" s="116"/>
      <c r="E923" s="32"/>
      <c r="F923"/>
    </row>
    <row r="924" spans="1:6" s="33" customFormat="1" ht="15.75">
      <c r="A924" s="163"/>
      <c r="B924" s="153"/>
      <c r="C924" s="116"/>
      <c r="D924" s="116"/>
      <c r="E924" s="32"/>
      <c r="F924"/>
    </row>
    <row r="925" spans="1:6" s="33" customFormat="1" ht="15.75">
      <c r="A925" s="163"/>
      <c r="B925" s="153"/>
      <c r="C925" s="116"/>
      <c r="D925" s="116"/>
      <c r="E925" s="32"/>
      <c r="F925"/>
    </row>
    <row r="926" spans="1:6" s="33" customFormat="1" ht="15.75">
      <c r="A926" s="163"/>
      <c r="B926" s="153"/>
      <c r="C926" s="116"/>
      <c r="D926" s="116"/>
      <c r="E926" s="32"/>
      <c r="F926"/>
    </row>
    <row r="927" spans="1:6" s="33" customFormat="1" ht="15.75">
      <c r="A927" s="163"/>
      <c r="B927" s="153"/>
      <c r="C927" s="116"/>
      <c r="D927" s="116"/>
      <c r="E927" s="32"/>
      <c r="F927"/>
    </row>
    <row r="928" spans="1:6" s="33" customFormat="1" ht="15.75">
      <c r="A928" s="163"/>
      <c r="B928" s="153"/>
      <c r="C928" s="116"/>
      <c r="D928" s="116"/>
      <c r="E928" s="32"/>
      <c r="F928"/>
    </row>
    <row r="929" spans="1:6" s="33" customFormat="1" ht="15.75">
      <c r="A929" s="163"/>
      <c r="B929" s="153"/>
      <c r="C929" s="116"/>
      <c r="D929" s="116"/>
      <c r="E929" s="32"/>
      <c r="F929"/>
    </row>
    <row r="930" spans="1:6" s="33" customFormat="1" ht="15.75">
      <c r="A930" s="163"/>
      <c r="B930" s="153"/>
      <c r="C930" s="116"/>
      <c r="D930" s="116"/>
      <c r="E930" s="32"/>
      <c r="F930"/>
    </row>
    <row r="931" spans="1:6" s="33" customFormat="1" ht="15.75">
      <c r="A931" s="163"/>
      <c r="B931" s="153"/>
      <c r="C931" s="116"/>
      <c r="D931" s="116"/>
      <c r="E931" s="32"/>
      <c r="F931"/>
    </row>
    <row r="932" spans="1:6" s="33" customFormat="1" ht="15.75">
      <c r="A932" s="163"/>
      <c r="B932" s="153"/>
      <c r="C932" s="116"/>
      <c r="D932" s="116"/>
      <c r="E932" s="32"/>
      <c r="F932"/>
    </row>
    <row r="933" spans="1:6" s="33" customFormat="1" ht="15.75">
      <c r="A933" s="163"/>
      <c r="B933" s="153"/>
      <c r="C933" s="116"/>
      <c r="D933" s="116"/>
      <c r="E933" s="32"/>
      <c r="F933"/>
    </row>
    <row r="934" spans="1:6" s="33" customFormat="1" ht="15.75">
      <c r="A934" s="163"/>
      <c r="B934" s="153"/>
      <c r="C934" s="116"/>
      <c r="D934" s="116"/>
      <c r="E934" s="32"/>
      <c r="F934"/>
    </row>
    <row r="935" spans="1:6" s="33" customFormat="1" ht="15.75">
      <c r="A935" s="163"/>
      <c r="B935" s="153"/>
      <c r="C935" s="116"/>
      <c r="D935" s="116"/>
      <c r="E935" s="32"/>
      <c r="F935"/>
    </row>
    <row r="936" spans="1:6" s="33" customFormat="1" ht="15.75">
      <c r="A936" s="163"/>
      <c r="B936" s="153"/>
      <c r="C936" s="116"/>
      <c r="D936" s="116"/>
      <c r="E936" s="32"/>
      <c r="F936"/>
    </row>
    <row r="937" spans="1:6" s="33" customFormat="1" ht="15.75">
      <c r="A937" s="163"/>
      <c r="B937" s="153"/>
      <c r="C937" s="116"/>
      <c r="D937" s="116"/>
      <c r="E937" s="32"/>
      <c r="F937"/>
    </row>
    <row r="938" spans="1:6" s="33" customFormat="1" ht="15.75">
      <c r="A938" s="163"/>
      <c r="B938" s="153"/>
      <c r="C938" s="116"/>
      <c r="D938" s="116"/>
      <c r="E938" s="32"/>
      <c r="F938"/>
    </row>
    <row r="939" spans="1:6" s="33" customFormat="1" ht="15.75">
      <c r="A939" s="163"/>
      <c r="B939" s="153"/>
      <c r="C939" s="116"/>
      <c r="D939" s="116"/>
      <c r="E939" s="32"/>
      <c r="F939"/>
    </row>
    <row r="940" spans="1:6" s="33" customFormat="1" ht="15.75">
      <c r="A940" s="163"/>
      <c r="B940" s="153"/>
      <c r="C940" s="116"/>
      <c r="D940" s="116"/>
      <c r="E940" s="32"/>
      <c r="F940"/>
    </row>
    <row r="941" spans="1:6" s="33" customFormat="1" ht="15.75">
      <c r="A941" s="163"/>
      <c r="B941" s="153"/>
      <c r="C941" s="116"/>
      <c r="D941" s="116"/>
      <c r="E941" s="32"/>
      <c r="F941"/>
    </row>
    <row r="942" spans="1:6" s="33" customFormat="1" ht="15.75">
      <c r="A942" s="163"/>
      <c r="B942" s="153"/>
      <c r="C942" s="116"/>
      <c r="D942" s="116"/>
      <c r="E942" s="32"/>
      <c r="F942"/>
    </row>
    <row r="943" spans="1:6" s="33" customFormat="1" ht="15.75">
      <c r="A943" s="163"/>
      <c r="B943" s="153"/>
      <c r="C943" s="116"/>
      <c r="D943" s="116"/>
      <c r="E943" s="32"/>
      <c r="F943"/>
    </row>
    <row r="944" spans="1:6" s="33" customFormat="1" ht="15.75">
      <c r="A944" s="163"/>
      <c r="B944" s="153"/>
      <c r="C944" s="116"/>
      <c r="D944" s="116"/>
      <c r="E944" s="32"/>
      <c r="F944"/>
    </row>
    <row r="945" spans="1:6" s="33" customFormat="1" ht="15.75">
      <c r="A945" s="163"/>
      <c r="B945" s="153"/>
      <c r="C945" s="116"/>
      <c r="D945" s="116"/>
      <c r="E945" s="32"/>
      <c r="F945"/>
    </row>
    <row r="946" spans="1:6" s="33" customFormat="1" ht="15.75">
      <c r="A946" s="163"/>
      <c r="B946" s="153"/>
      <c r="C946" s="116"/>
      <c r="D946" s="116"/>
      <c r="E946" s="32"/>
      <c r="F946"/>
    </row>
    <row r="947" spans="1:6" s="33" customFormat="1" ht="15.75">
      <c r="A947" s="163"/>
      <c r="B947" s="153"/>
      <c r="C947" s="116"/>
      <c r="D947" s="116"/>
      <c r="E947" s="32"/>
      <c r="F947"/>
    </row>
    <row r="948" spans="1:6" s="33" customFormat="1" ht="15.75">
      <c r="A948" s="163"/>
      <c r="B948" s="153"/>
      <c r="C948" s="116"/>
      <c r="D948" s="116"/>
      <c r="E948" s="32"/>
      <c r="F948"/>
    </row>
    <row r="949" spans="1:6" s="33" customFormat="1" ht="15.75">
      <c r="A949" s="163"/>
      <c r="B949" s="153"/>
      <c r="C949" s="116"/>
      <c r="D949" s="116"/>
      <c r="E949" s="32"/>
      <c r="F949"/>
    </row>
    <row r="950" spans="1:6" s="33" customFormat="1" ht="15.75">
      <c r="A950" s="163"/>
      <c r="B950" s="153"/>
      <c r="C950" s="116"/>
      <c r="D950" s="116"/>
      <c r="E950" s="32"/>
      <c r="F950"/>
    </row>
    <row r="951" spans="1:6" s="33" customFormat="1" ht="15.75">
      <c r="A951" s="163"/>
      <c r="B951" s="153"/>
      <c r="C951" s="116"/>
      <c r="D951" s="116"/>
      <c r="E951" s="32"/>
      <c r="F951"/>
    </row>
    <row r="952" spans="1:6" s="33" customFormat="1" ht="15.75">
      <c r="A952" s="163"/>
      <c r="B952" s="153"/>
      <c r="C952" s="116"/>
      <c r="D952" s="116"/>
      <c r="E952" s="32"/>
      <c r="F952"/>
    </row>
    <row r="953" spans="1:6" s="33" customFormat="1" ht="15.75">
      <c r="A953" s="163"/>
      <c r="B953" s="153"/>
      <c r="C953" s="116"/>
      <c r="D953" s="116"/>
      <c r="E953" s="32"/>
      <c r="F953"/>
    </row>
    <row r="954" spans="1:6" s="33" customFormat="1" ht="15.75">
      <c r="A954" s="163"/>
      <c r="B954" s="153"/>
      <c r="C954" s="116"/>
      <c r="D954" s="116"/>
      <c r="E954" s="32"/>
      <c r="F954"/>
    </row>
    <row r="955" spans="1:6" s="33" customFormat="1" ht="15.75">
      <c r="A955" s="163"/>
      <c r="B955" s="153"/>
      <c r="C955" s="116"/>
      <c r="D955" s="116"/>
      <c r="E955" s="32"/>
      <c r="F955"/>
    </row>
    <row r="956" spans="1:6" s="33" customFormat="1" ht="15.75">
      <c r="A956" s="163"/>
      <c r="B956" s="153"/>
      <c r="C956" s="116"/>
      <c r="D956" s="116"/>
      <c r="E956" s="32"/>
      <c r="F956"/>
    </row>
    <row r="957" spans="1:6" s="33" customFormat="1" ht="15.75">
      <c r="A957" s="163"/>
      <c r="B957" s="153"/>
      <c r="C957" s="116"/>
      <c r="D957" s="116"/>
      <c r="E957" s="32"/>
      <c r="F957"/>
    </row>
    <row r="958" spans="1:6" s="33" customFormat="1" ht="15.75">
      <c r="A958" s="163"/>
      <c r="B958" s="153"/>
      <c r="C958" s="116"/>
      <c r="D958" s="116"/>
      <c r="E958" s="32"/>
      <c r="F958"/>
    </row>
    <row r="959" spans="1:6" s="33" customFormat="1" ht="15.75">
      <c r="A959" s="163"/>
      <c r="B959" s="153"/>
      <c r="C959" s="116"/>
      <c r="D959" s="116"/>
      <c r="E959" s="32"/>
      <c r="F959"/>
    </row>
    <row r="960" spans="1:6" s="33" customFormat="1" ht="15.75">
      <c r="A960" s="163"/>
      <c r="B960" s="153"/>
      <c r="C960" s="116"/>
      <c r="D960" s="116"/>
      <c r="E960" s="32"/>
      <c r="F960"/>
    </row>
    <row r="961" spans="1:6" s="33" customFormat="1" ht="15.75">
      <c r="A961" s="163"/>
      <c r="B961" s="153"/>
      <c r="C961" s="116"/>
      <c r="D961" s="116"/>
      <c r="E961" s="32"/>
      <c r="F961"/>
    </row>
    <row r="962" spans="1:6" s="33" customFormat="1" ht="15.75">
      <c r="A962" s="163"/>
      <c r="B962" s="153"/>
      <c r="C962" s="116"/>
      <c r="D962" s="116"/>
      <c r="E962" s="32"/>
      <c r="F962"/>
    </row>
    <row r="963" spans="1:6" s="33" customFormat="1" ht="15.75">
      <c r="A963" s="163"/>
      <c r="B963" s="153"/>
      <c r="C963" s="116"/>
      <c r="D963" s="116"/>
      <c r="E963" s="32"/>
      <c r="F963"/>
    </row>
    <row r="964" spans="1:6" s="33" customFormat="1" ht="15.75">
      <c r="A964" s="163"/>
      <c r="B964" s="153"/>
      <c r="C964" s="116"/>
      <c r="D964" s="116"/>
      <c r="E964" s="32"/>
      <c r="F964"/>
    </row>
    <row r="965" spans="1:6" s="33" customFormat="1" ht="15.75">
      <c r="A965" s="163"/>
      <c r="B965" s="153"/>
      <c r="C965" s="116"/>
      <c r="D965" s="116"/>
      <c r="E965" s="32"/>
      <c r="F965"/>
    </row>
    <row r="966" spans="1:6" s="33" customFormat="1" ht="15.75">
      <c r="A966" s="163"/>
      <c r="B966" s="153"/>
      <c r="C966" s="116"/>
      <c r="D966" s="116"/>
      <c r="E966" s="32"/>
      <c r="F966"/>
    </row>
    <row r="967" spans="1:6" s="33" customFormat="1" ht="15.75">
      <c r="A967" s="163"/>
      <c r="B967" s="153"/>
      <c r="C967" s="116"/>
      <c r="D967" s="116"/>
      <c r="E967" s="32"/>
      <c r="F967"/>
    </row>
    <row r="968" spans="1:6" s="33" customFormat="1" ht="15.75">
      <c r="A968" s="163"/>
      <c r="B968" s="153"/>
      <c r="C968" s="116"/>
      <c r="D968" s="116"/>
      <c r="E968" s="32"/>
      <c r="F968"/>
    </row>
    <row r="969" spans="1:6" s="33" customFormat="1" ht="15.75">
      <c r="A969" s="163"/>
      <c r="B969" s="153"/>
      <c r="C969" s="116"/>
      <c r="D969" s="116"/>
      <c r="E969" s="32"/>
      <c r="F969"/>
    </row>
    <row r="970" spans="1:6" s="33" customFormat="1" ht="15.75">
      <c r="A970" s="163"/>
      <c r="B970" s="153"/>
      <c r="C970" s="116"/>
      <c r="D970" s="116"/>
      <c r="E970" s="32"/>
      <c r="F970"/>
    </row>
    <row r="971" spans="1:6" s="33" customFormat="1" ht="15.75">
      <c r="A971" s="163"/>
      <c r="B971" s="153"/>
      <c r="C971" s="116"/>
      <c r="D971" s="116"/>
      <c r="E971" s="32"/>
      <c r="F971"/>
    </row>
    <row r="972" spans="1:6" s="33" customFormat="1" ht="15.75">
      <c r="A972" s="163"/>
      <c r="B972" s="153"/>
      <c r="C972" s="116"/>
      <c r="D972" s="116"/>
      <c r="E972" s="32"/>
      <c r="F972"/>
    </row>
    <row r="973" spans="1:6" s="33" customFormat="1" ht="15.75">
      <c r="A973" s="163"/>
      <c r="B973" s="153"/>
      <c r="C973" s="116"/>
      <c r="D973" s="116"/>
      <c r="E973" s="32"/>
      <c r="F973"/>
    </row>
    <row r="974" spans="1:6" s="33" customFormat="1" ht="15.75">
      <c r="A974" s="163"/>
      <c r="B974" s="153"/>
      <c r="C974" s="116"/>
      <c r="D974" s="116"/>
      <c r="E974" s="32"/>
      <c r="F974"/>
    </row>
    <row r="975" spans="1:6" s="33" customFormat="1" ht="15.75">
      <c r="A975" s="163"/>
      <c r="B975" s="153"/>
      <c r="C975" s="116"/>
      <c r="D975" s="116"/>
      <c r="E975" s="32"/>
      <c r="F975"/>
    </row>
    <row r="976" spans="1:6" s="33" customFormat="1" ht="15.75">
      <c r="A976" s="163"/>
      <c r="B976" s="153"/>
      <c r="C976" s="116"/>
      <c r="D976" s="116"/>
      <c r="E976" s="32"/>
      <c r="F976"/>
    </row>
    <row r="977" spans="1:6" s="33" customFormat="1" ht="15.75">
      <c r="A977" s="163"/>
      <c r="B977" s="153"/>
      <c r="C977" s="116"/>
      <c r="D977" s="116"/>
      <c r="E977" s="32"/>
      <c r="F977"/>
    </row>
    <row r="978" spans="1:6" s="33" customFormat="1" ht="15.75">
      <c r="A978" s="163"/>
      <c r="B978" s="153"/>
      <c r="C978" s="116"/>
      <c r="D978" s="116"/>
      <c r="E978" s="32"/>
      <c r="F978"/>
    </row>
    <row r="979" spans="1:6" s="33" customFormat="1" ht="15.75">
      <c r="A979" s="163"/>
      <c r="B979" s="153"/>
      <c r="C979" s="116"/>
      <c r="D979" s="116"/>
      <c r="E979" s="32"/>
      <c r="F979"/>
    </row>
    <row r="980" spans="1:6" s="33" customFormat="1" ht="15.75">
      <c r="A980" s="163"/>
      <c r="B980" s="153"/>
      <c r="C980" s="116"/>
      <c r="D980" s="116"/>
      <c r="E980" s="32"/>
      <c r="F980"/>
    </row>
    <row r="981" spans="1:6" s="33" customFormat="1" ht="15.75">
      <c r="A981" s="163"/>
      <c r="B981" s="153"/>
      <c r="C981" s="116"/>
      <c r="D981" s="116"/>
      <c r="E981" s="32"/>
      <c r="F981"/>
    </row>
    <row r="982" spans="1:6" s="33" customFormat="1" ht="15.75">
      <c r="A982" s="163"/>
      <c r="B982" s="153"/>
      <c r="C982" s="116"/>
      <c r="D982" s="116"/>
      <c r="E982" s="32"/>
      <c r="F982"/>
    </row>
    <row r="983" spans="1:6" s="33" customFormat="1" ht="15.75">
      <c r="A983" s="163"/>
      <c r="B983" s="153"/>
      <c r="C983" s="116"/>
      <c r="D983" s="116"/>
      <c r="E983" s="32"/>
      <c r="F983"/>
    </row>
    <row r="984" spans="1:6" s="33" customFormat="1" ht="15.75">
      <c r="A984" s="163"/>
      <c r="B984" s="153"/>
      <c r="C984" s="116"/>
      <c r="D984" s="116"/>
      <c r="E984" s="32"/>
      <c r="F984"/>
    </row>
    <row r="985" spans="1:6" s="33" customFormat="1" ht="15.75">
      <c r="A985" s="163"/>
      <c r="B985" s="153"/>
      <c r="C985" s="116"/>
      <c r="D985" s="116"/>
      <c r="E985" s="32"/>
      <c r="F985"/>
    </row>
    <row r="986" spans="1:6" s="33" customFormat="1" ht="15.75">
      <c r="A986" s="163"/>
      <c r="B986" s="153"/>
      <c r="C986" s="116"/>
      <c r="D986" s="116"/>
      <c r="E986" s="32"/>
      <c r="F986"/>
    </row>
    <row r="987" spans="1:6" s="33" customFormat="1" ht="15.75">
      <c r="A987" s="163"/>
      <c r="B987" s="153"/>
      <c r="C987" s="116"/>
      <c r="D987" s="116"/>
      <c r="E987" s="32"/>
      <c r="F987"/>
    </row>
    <row r="988" spans="1:6" s="33" customFormat="1" ht="15.75">
      <c r="A988" s="163"/>
      <c r="B988" s="153"/>
      <c r="C988" s="116"/>
      <c r="D988" s="116"/>
      <c r="E988" s="32"/>
      <c r="F988"/>
    </row>
    <row r="989" spans="1:6" s="33" customFormat="1" ht="15.75">
      <c r="A989" s="163"/>
      <c r="B989" s="153"/>
      <c r="C989" s="116"/>
      <c r="D989" s="116"/>
      <c r="E989" s="32"/>
      <c r="F989"/>
    </row>
    <row r="990" spans="1:6" s="33" customFormat="1" ht="15.75">
      <c r="A990" s="163"/>
      <c r="B990" s="153"/>
      <c r="C990" s="116"/>
      <c r="D990" s="116"/>
      <c r="E990" s="32"/>
      <c r="F990"/>
    </row>
    <row r="991" spans="1:6" s="33" customFormat="1" ht="15.75">
      <c r="A991" s="163"/>
      <c r="B991" s="153"/>
      <c r="C991" s="116"/>
      <c r="D991" s="116"/>
      <c r="E991" s="32"/>
      <c r="F991"/>
    </row>
    <row r="992" spans="1:6" s="33" customFormat="1" ht="15.75">
      <c r="A992" s="163"/>
      <c r="B992" s="153"/>
      <c r="C992" s="116"/>
      <c r="D992" s="116"/>
      <c r="E992" s="32"/>
      <c r="F992"/>
    </row>
    <row r="993" spans="1:6" s="33" customFormat="1" ht="15.75">
      <c r="A993" s="163"/>
      <c r="B993" s="153"/>
      <c r="C993" s="116"/>
      <c r="D993" s="116"/>
      <c r="E993" s="32"/>
      <c r="F993"/>
    </row>
    <row r="994" spans="1:6" s="33" customFormat="1" ht="15.75">
      <c r="A994" s="163"/>
      <c r="B994" s="153"/>
      <c r="C994" s="116"/>
      <c r="D994" s="116"/>
      <c r="E994" s="32"/>
      <c r="F994"/>
    </row>
    <row r="995" spans="1:6" s="33" customFormat="1" ht="15.75">
      <c r="A995" s="163"/>
      <c r="B995" s="153"/>
      <c r="C995" s="116"/>
      <c r="D995" s="116"/>
      <c r="E995" s="32"/>
      <c r="F995"/>
    </row>
    <row r="996" spans="1:6" s="33" customFormat="1" ht="15.75">
      <c r="A996" s="163"/>
      <c r="B996" s="153"/>
      <c r="C996" s="116"/>
      <c r="D996" s="116"/>
      <c r="E996" s="32"/>
      <c r="F996"/>
    </row>
    <row r="997" spans="1:6" s="33" customFormat="1" ht="15.75">
      <c r="A997" s="163"/>
      <c r="B997" s="153"/>
      <c r="C997" s="116"/>
      <c r="D997" s="116"/>
      <c r="E997" s="32"/>
      <c r="F997"/>
    </row>
    <row r="998" spans="1:6" s="33" customFormat="1" ht="15.75">
      <c r="A998" s="163"/>
      <c r="B998" s="153"/>
      <c r="C998" s="116"/>
      <c r="D998" s="116"/>
      <c r="E998" s="32"/>
      <c r="F998"/>
    </row>
    <row r="999" spans="1:6" s="33" customFormat="1" ht="15.75">
      <c r="A999" s="163"/>
      <c r="B999" s="153"/>
      <c r="C999" s="116"/>
      <c r="D999" s="116"/>
      <c r="E999" s="32"/>
      <c r="F999"/>
    </row>
    <row r="1000" spans="1:6" s="33" customFormat="1" ht="15.75">
      <c r="A1000" s="163"/>
      <c r="B1000" s="153"/>
      <c r="C1000" s="116"/>
      <c r="D1000" s="116"/>
      <c r="E1000" s="32"/>
      <c r="F1000"/>
    </row>
    <row r="1001" spans="1:6" ht="13.35" customHeight="1" thickBot="1">
      <c r="A1001" s="164"/>
      <c r="B1001" s="444" t="str">
        <f ca="1">OFFSET(L!$C$1,MATCH("General"&amp;"Cpy",L!$A:$A,0)-1,SL,,)</f>
        <v>© 2018 Responsible Minerals Initiative. All rights reserved.</v>
      </c>
      <c r="C1001" s="444"/>
      <c r="D1001" s="444"/>
      <c r="E1001" s="31"/>
    </row>
    <row r="1002" spans="1:6" ht="13.5" thickTop="1">
      <c r="D1002" s="123"/>
    </row>
  </sheetData>
  <sheetProtection password="E985" sheet="1" objects="1" scenarios="1" formatColumns="0"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Page &amp;P of &amp;N</oddFooter>
      </headerFooter>
    </customSheetView>
  </customSheetViews>
  <mergeCells count="3">
    <mergeCell ref="B4:D4"/>
    <mergeCell ref="A1:D1"/>
    <mergeCell ref="B1001:D1001"/>
  </mergeCells>
  <phoneticPr fontId="28"/>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2"/>
  <headerFooter>
    <oddFooter>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577"/>
  <sheetViews>
    <sheetView tabSelected="1" zoomScale="85" zoomScaleNormal="85" zoomScalePageLayoutView="85" workbookViewId="0">
      <pane ySplit="4" topLeftCell="A5" activePane="bottomLeft" state="frozen"/>
      <selection activeCell="D16" sqref="D16:J16"/>
      <selection pane="bottomLeft" activeCell="D16" sqref="D16:J16"/>
    </sheetView>
  </sheetViews>
  <sheetFormatPr defaultColWidth="8.875" defaultRowHeight="12.75"/>
  <cols>
    <col min="1" max="1" width="9.125" style="259" bestFit="1" customWidth="1"/>
    <col min="2" max="2" width="42.875" style="259" customWidth="1"/>
    <col min="3" max="3" width="63.875" style="259" customWidth="1"/>
    <col min="4" max="4" width="25.5" style="259" customWidth="1"/>
    <col min="5" max="5" width="12.625" style="259" customWidth="1"/>
    <col min="6" max="6" width="12.625" style="260" customWidth="1"/>
    <col min="7" max="7" width="15.375" style="259" customWidth="1"/>
    <col min="8" max="8" width="23.875" style="259" customWidth="1"/>
    <col min="9" max="9" width="28.125" style="259" customWidth="1"/>
    <col min="10" max="10" width="48.25" style="259" hidden="1" customWidth="1"/>
    <col min="11" max="11" width="49.75" style="259" hidden="1" customWidth="1"/>
    <col min="12" max="13" width="49.75" style="259" customWidth="1"/>
    <col min="14" max="16384" width="8.875" style="259"/>
  </cols>
  <sheetData>
    <row r="1" spans="1:16" ht="152.25" customHeight="1">
      <c r="A1" s="44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45"/>
      <c r="C1" s="445"/>
      <c r="D1" s="445"/>
      <c r="E1" s="445"/>
      <c r="F1" s="445"/>
      <c r="G1" s="445"/>
    </row>
    <row r="2" spans="1:16">
      <c r="A2" s="446"/>
      <c r="B2" s="446"/>
      <c r="C2" s="446"/>
      <c r="D2" s="446"/>
      <c r="E2" s="446"/>
      <c r="F2" s="446"/>
      <c r="G2" s="446"/>
      <c r="H2" s="446"/>
      <c r="I2" s="446"/>
    </row>
    <row r="3" spans="1:16">
      <c r="A3" s="446"/>
      <c r="B3" s="446"/>
      <c r="C3" s="446"/>
      <c r="D3" s="446"/>
      <c r="E3" s="446"/>
      <c r="F3" s="446"/>
      <c r="G3" s="446"/>
      <c r="H3" s="446"/>
      <c r="I3" s="446"/>
    </row>
    <row r="4" spans="1:16" s="262" customFormat="1" ht="51">
      <c r="A4" s="261" t="str">
        <f ca="1">OFFSET(L!$C$1,MATCH("Smelter Look-up"&amp;ADDRESS(ROW(),COLUMN(),4),L!$A:$A,0)-1,SL,,)</f>
        <v>Metal</v>
      </c>
      <c r="B4" s="261" t="str">
        <f ca="1">OFFSET(L!$C$1,MATCH("Smelter Look-up"&amp;ADDRESS(ROW(),COLUMN(),4),L!$A:$A,0)-1,SL,,)</f>
        <v>Smelter Look-up (*)</v>
      </c>
      <c r="C4" s="261" t="str">
        <f ca="1">OFFSET(L!$C$1,MATCH("Smelter Look-up"&amp;ADDRESS(ROW(),COLUMN(),4),L!$A:$A,0)-1,SL,,)</f>
        <v>Standard Smelter Names</v>
      </c>
      <c r="D4" s="261" t="str">
        <f ca="1">OFFSET(L!$C$1,MATCH("Smelter Look-up"&amp;ADDRESS(ROW(),COLUMN(),4),L!$A:$A,0)-1,SL,,)</f>
        <v>Smelter Facility Location: Country</v>
      </c>
      <c r="E4" s="261" t="str">
        <f ca="1">OFFSET(L!$C$1,MATCH("Smelter Look-up"&amp;ADDRESS(ROW(),COLUMN(),4),L!$A:$A,0)-1,SL,,)</f>
        <v>Smelter ID</v>
      </c>
      <c r="F4" s="261" t="str">
        <f ca="1">OFFSET(L!$C$1,MATCH("Smelter Look-up"&amp;ADDRESS(ROW(),COLUMN(),4),L!$A:$A,0)-1,SL,,)</f>
        <v>Source of Smelter Identification Number</v>
      </c>
      <c r="G4" s="261" t="str">
        <f ca="1">OFFSET(L!$C$1,MATCH("Smelter Look-up"&amp;ADDRESS(ROW(),COLUMN(),4),L!$A:$A,0)-1,SL,,)</f>
        <v xml:space="preserve">Smelter Street </v>
      </c>
      <c r="H4" s="261" t="str">
        <f ca="1">OFFSET(L!$C$1,MATCH("Smelter Look-up"&amp;ADDRESS(ROW(),COLUMN(),4),L!$A:$A,0)-1,SL,,)</f>
        <v>Smelter City</v>
      </c>
      <c r="I4" s="261" t="str">
        <f ca="1">OFFSET(L!$C$1,MATCH("Smelter Look-up"&amp;ADDRESS(ROW(),COLUMN(),4),L!$A:$A,0)-1,SL,,)</f>
        <v>Smelter Facility Location: State / Province</v>
      </c>
      <c r="J4" s="261" t="s">
        <v>934</v>
      </c>
      <c r="K4" s="261" t="s">
        <v>934</v>
      </c>
    </row>
    <row r="5" spans="1:16" ht="13.5" customHeight="1">
      <c r="A5" s="295" t="s">
        <v>1263</v>
      </c>
      <c r="B5" s="295" t="s">
        <v>3154</v>
      </c>
      <c r="C5" s="295" t="s">
        <v>3154</v>
      </c>
      <c r="D5" s="295" t="s">
        <v>3153</v>
      </c>
      <c r="E5" s="295" t="s">
        <v>3155</v>
      </c>
      <c r="F5" s="295" t="s">
        <v>14672</v>
      </c>
      <c r="G5" s="295"/>
      <c r="H5" s="295" t="s">
        <v>3156</v>
      </c>
      <c r="I5" s="295" t="s">
        <v>2030</v>
      </c>
      <c r="J5" s="297" t="str">
        <f>A5&amp;B5</f>
        <v>GoldAbington Reldan Metals, LLC</v>
      </c>
      <c r="K5" s="297" t="str">
        <f>A5&amp;B5</f>
        <v>GoldAbington Reldan Metals, LLC</v>
      </c>
    </row>
    <row r="6" spans="1:16" ht="13.5" customHeight="1">
      <c r="A6" s="295" t="s">
        <v>1263</v>
      </c>
      <c r="B6" s="295" t="s">
        <v>1540</v>
      </c>
      <c r="C6" s="295" t="s">
        <v>1540</v>
      </c>
      <c r="D6" s="295" t="s">
        <v>3153</v>
      </c>
      <c r="E6" s="295" t="s">
        <v>1541</v>
      </c>
      <c r="F6" s="295" t="s">
        <v>14672</v>
      </c>
      <c r="G6" s="295"/>
      <c r="H6" s="295" t="s">
        <v>1800</v>
      </c>
      <c r="I6" s="295" t="s">
        <v>1801</v>
      </c>
      <c r="J6" s="297" t="str">
        <f t="shared" ref="J6:J69" si="0">A6&amp;B6</f>
        <v>GoldAdvanced Chemical Company</v>
      </c>
      <c r="K6" s="297" t="str">
        <f t="shared" ref="K6:K69" si="1">A6&amp;B6</f>
        <v>GoldAdvanced Chemical Company</v>
      </c>
    </row>
    <row r="7" spans="1:16" ht="13.5" customHeight="1">
      <c r="A7" s="295" t="s">
        <v>1263</v>
      </c>
      <c r="B7" s="295" t="s">
        <v>14294</v>
      </c>
      <c r="C7" s="295" t="s">
        <v>14294</v>
      </c>
      <c r="D7" s="295" t="s">
        <v>1018</v>
      </c>
      <c r="E7" s="295" t="s">
        <v>14295</v>
      </c>
      <c r="F7" s="295" t="s">
        <v>14672</v>
      </c>
      <c r="G7" s="295"/>
      <c r="H7" s="295" t="s">
        <v>14336</v>
      </c>
      <c r="I7" s="295" t="s">
        <v>12817</v>
      </c>
      <c r="J7" s="297" t="str">
        <f t="shared" si="0"/>
        <v>GoldAfrican Gold Refinery</v>
      </c>
      <c r="K7" s="297" t="str">
        <f t="shared" si="1"/>
        <v>GoldAfrican Gold Refinery</v>
      </c>
    </row>
    <row r="8" spans="1:16" ht="13.5" customHeight="1">
      <c r="A8" s="295" t="s">
        <v>1263</v>
      </c>
      <c r="B8" s="295" t="s">
        <v>3242</v>
      </c>
      <c r="C8" s="295" t="s">
        <v>3243</v>
      </c>
      <c r="D8" s="295" t="s">
        <v>1225</v>
      </c>
      <c r="E8" s="295" t="s">
        <v>842</v>
      </c>
      <c r="F8" s="295" t="s">
        <v>14672</v>
      </c>
      <c r="G8" s="295"/>
      <c r="H8" s="295" t="s">
        <v>1959</v>
      </c>
      <c r="I8" s="295" t="s">
        <v>1960</v>
      </c>
      <c r="J8" s="297" t="str">
        <f t="shared" si="0"/>
        <v>GoldAGR (Perth Mint Australia)</v>
      </c>
      <c r="K8" s="297" t="str">
        <f t="shared" si="1"/>
        <v>GoldAGR (Perth Mint Australia)</v>
      </c>
    </row>
    <row r="9" spans="1:16" ht="13.5" customHeight="1">
      <c r="A9" s="295" t="s">
        <v>1263</v>
      </c>
      <c r="B9" s="295" t="s">
        <v>1961</v>
      </c>
      <c r="C9" s="295" t="s">
        <v>3243</v>
      </c>
      <c r="D9" s="295" t="s">
        <v>1225</v>
      </c>
      <c r="E9" s="295" t="s">
        <v>842</v>
      </c>
      <c r="F9" s="295" t="s">
        <v>14672</v>
      </c>
      <c r="G9" s="295"/>
      <c r="H9" s="295" t="s">
        <v>1959</v>
      </c>
      <c r="I9" s="295" t="s">
        <v>1960</v>
      </c>
      <c r="J9" s="297" t="str">
        <f t="shared" si="0"/>
        <v>GoldAGR Mathey</v>
      </c>
      <c r="K9" s="297" t="str">
        <f t="shared" si="1"/>
        <v>GoldAGR Mathey</v>
      </c>
      <c r="P9" s="263"/>
    </row>
    <row r="10" spans="1:16" ht="13.5" customHeight="1">
      <c r="A10" s="295" t="s">
        <v>1263</v>
      </c>
      <c r="B10" s="295" t="s">
        <v>2601</v>
      </c>
      <c r="C10" s="295" t="s">
        <v>2601</v>
      </c>
      <c r="D10" s="295" t="s">
        <v>1241</v>
      </c>
      <c r="E10" s="295" t="s">
        <v>747</v>
      </c>
      <c r="F10" s="295" t="s">
        <v>14672</v>
      </c>
      <c r="G10" s="295"/>
      <c r="H10" s="295" t="s">
        <v>1802</v>
      </c>
      <c r="I10" s="295" t="s">
        <v>1803</v>
      </c>
      <c r="J10" s="297" t="str">
        <f t="shared" si="0"/>
        <v>GoldAida Chemical Industries Co., Ltd.</v>
      </c>
      <c r="K10" s="297" t="str">
        <f t="shared" si="1"/>
        <v>GoldAida Chemical Industries Co., Ltd.</v>
      </c>
      <c r="P10" s="263"/>
    </row>
    <row r="11" spans="1:16" ht="13.5" customHeight="1">
      <c r="A11" s="295" t="s">
        <v>1263</v>
      </c>
      <c r="B11" s="295" t="s">
        <v>3244</v>
      </c>
      <c r="C11" s="295" t="s">
        <v>3244</v>
      </c>
      <c r="D11" s="295" t="s">
        <v>1224</v>
      </c>
      <c r="E11" s="295" t="s">
        <v>1989</v>
      </c>
      <c r="F11" s="295" t="s">
        <v>14672</v>
      </c>
      <c r="G11" s="295"/>
      <c r="H11" s="295" t="s">
        <v>1990</v>
      </c>
      <c r="I11" s="295" t="s">
        <v>3339</v>
      </c>
      <c r="J11" s="297" t="str">
        <f t="shared" si="0"/>
        <v>GoldAl Etihad Gold LLC</v>
      </c>
      <c r="K11" s="297" t="str">
        <f t="shared" si="1"/>
        <v>GoldAl Etihad Gold LLC</v>
      </c>
    </row>
    <row r="12" spans="1:16">
      <c r="A12" s="295" t="s">
        <v>1263</v>
      </c>
      <c r="B12" s="295" t="s">
        <v>1988</v>
      </c>
      <c r="C12" s="295" t="s">
        <v>3244</v>
      </c>
      <c r="D12" s="295" t="s">
        <v>1224</v>
      </c>
      <c r="E12" s="295" t="s">
        <v>1989</v>
      </c>
      <c r="F12" s="295" t="s">
        <v>14672</v>
      </c>
      <c r="G12" s="295"/>
      <c r="H12" s="295" t="s">
        <v>1990</v>
      </c>
      <c r="I12" s="295" t="s">
        <v>3339</v>
      </c>
      <c r="J12" s="297" t="str">
        <f t="shared" si="0"/>
        <v>GoldAl Etihad Gold Refinery DMCC</v>
      </c>
      <c r="K12" s="297" t="str">
        <f t="shared" si="1"/>
        <v>GoldAl Etihad Gold Refinery DMCC</v>
      </c>
    </row>
    <row r="13" spans="1:16">
      <c r="A13" s="295" t="s">
        <v>1263</v>
      </c>
      <c r="B13" s="295" t="s">
        <v>59</v>
      </c>
      <c r="C13" s="295" t="s">
        <v>59</v>
      </c>
      <c r="D13" s="295" t="s">
        <v>1234</v>
      </c>
      <c r="E13" s="295" t="s">
        <v>748</v>
      </c>
      <c r="F13" s="295" t="s">
        <v>14672</v>
      </c>
      <c r="G13" s="295"/>
      <c r="H13" s="295" t="s">
        <v>1804</v>
      </c>
      <c r="I13" s="295" t="s">
        <v>1805</v>
      </c>
      <c r="J13" s="297" t="str">
        <f t="shared" si="0"/>
        <v>GoldAllgemeine Gold-und Silberscheideanstalt A.G.</v>
      </c>
      <c r="K13" s="297" t="str">
        <f t="shared" si="1"/>
        <v>GoldAllgemeine Gold-und Silberscheideanstalt A.G.</v>
      </c>
    </row>
    <row r="14" spans="1:16">
      <c r="A14" s="295" t="s">
        <v>1263</v>
      </c>
      <c r="B14" s="295" t="s">
        <v>718</v>
      </c>
      <c r="C14" s="295" t="s">
        <v>718</v>
      </c>
      <c r="D14" s="295" t="s">
        <v>1019</v>
      </c>
      <c r="E14" s="295" t="s">
        <v>749</v>
      </c>
      <c r="F14" s="295" t="s">
        <v>14672</v>
      </c>
      <c r="G14" s="295"/>
      <c r="H14" s="295" t="s">
        <v>1806</v>
      </c>
      <c r="I14" s="295" t="s">
        <v>13165</v>
      </c>
      <c r="J14" s="297" t="str">
        <f t="shared" si="0"/>
        <v>GoldAlmalyk Mining and Metallurgical Complex (AMMC)</v>
      </c>
      <c r="K14" s="297" t="str">
        <f t="shared" si="1"/>
        <v>GoldAlmalyk Mining and Metallurgical Complex (AMMC)</v>
      </c>
    </row>
    <row r="15" spans="1:16">
      <c r="A15" s="295" t="s">
        <v>1263</v>
      </c>
      <c r="B15" s="295" t="s">
        <v>1814</v>
      </c>
      <c r="C15" s="295" t="s">
        <v>2966</v>
      </c>
      <c r="D15" s="295" t="s">
        <v>1241</v>
      </c>
      <c r="E15" s="295" t="s">
        <v>752</v>
      </c>
      <c r="F15" s="295" t="s">
        <v>14672</v>
      </c>
      <c r="G15" s="295"/>
      <c r="H15" s="295" t="s">
        <v>1812</v>
      </c>
      <c r="I15" s="295" t="s">
        <v>1813</v>
      </c>
      <c r="J15" s="297" t="str">
        <f t="shared" si="0"/>
        <v>GoldAmagasaki Factory, Hyogo Prefecture, Japan</v>
      </c>
      <c r="K15" s="297" t="str">
        <f t="shared" si="1"/>
        <v>GoldAmagasaki Factory, Hyogo Prefecture, Japan</v>
      </c>
    </row>
    <row r="16" spans="1:16">
      <c r="A16" s="295" t="s">
        <v>1263</v>
      </c>
      <c r="B16" s="295" t="s">
        <v>3245</v>
      </c>
      <c r="C16" s="295" t="s">
        <v>13595</v>
      </c>
      <c r="D16" s="295" t="s">
        <v>1228</v>
      </c>
      <c r="E16" s="295" t="s">
        <v>750</v>
      </c>
      <c r="F16" s="295" t="s">
        <v>14672</v>
      </c>
      <c r="G16" s="295"/>
      <c r="H16" s="295" t="s">
        <v>1808</v>
      </c>
      <c r="I16" s="295" t="s">
        <v>1809</v>
      </c>
      <c r="J16" s="297" t="str">
        <f t="shared" si="0"/>
        <v>GoldAngloGold Ashanti Brazil</v>
      </c>
      <c r="K16" s="297" t="str">
        <f t="shared" si="1"/>
        <v>GoldAngloGold Ashanti Brazil</v>
      </c>
    </row>
    <row r="17" spans="1:11">
      <c r="A17" s="295" t="s">
        <v>1263</v>
      </c>
      <c r="B17" s="295" t="s">
        <v>13595</v>
      </c>
      <c r="C17" s="295" t="s">
        <v>13595</v>
      </c>
      <c r="D17" s="295" t="s">
        <v>1228</v>
      </c>
      <c r="E17" s="295" t="s">
        <v>750</v>
      </c>
      <c r="F17" s="295" t="s">
        <v>14672</v>
      </c>
      <c r="G17" s="295"/>
      <c r="H17" s="295" t="s">
        <v>1808</v>
      </c>
      <c r="I17" s="295" t="s">
        <v>1809</v>
      </c>
      <c r="J17" s="297" t="str">
        <f t="shared" si="0"/>
        <v>GoldAngloGold Ashanti Corrego do Sitio Mineracao</v>
      </c>
      <c r="K17" s="297" t="str">
        <f t="shared" si="1"/>
        <v>GoldAngloGold Ashanti Corrego do Sitio Mineracao</v>
      </c>
    </row>
    <row r="18" spans="1:11">
      <c r="A18" s="295" t="s">
        <v>1263</v>
      </c>
      <c r="B18" s="295" t="s">
        <v>1807</v>
      </c>
      <c r="C18" s="295" t="s">
        <v>13595</v>
      </c>
      <c r="D18" s="295" t="s">
        <v>1228</v>
      </c>
      <c r="E18" s="295" t="s">
        <v>750</v>
      </c>
      <c r="F18" s="295" t="s">
        <v>14672</v>
      </c>
      <c r="G18" s="295"/>
      <c r="H18" s="295" t="s">
        <v>1808</v>
      </c>
      <c r="I18" s="295" t="s">
        <v>1809</v>
      </c>
      <c r="J18" s="297" t="str">
        <f t="shared" si="0"/>
        <v>GoldAngloGold Ashanti Córrego do Sítio Mineração</v>
      </c>
      <c r="K18" s="297" t="str">
        <f t="shared" si="1"/>
        <v>GoldAngloGold Ashanti Córrego do Sítio Mineração</v>
      </c>
    </row>
    <row r="19" spans="1:11">
      <c r="A19" s="295" t="s">
        <v>1263</v>
      </c>
      <c r="B19" s="295" t="s">
        <v>1950</v>
      </c>
      <c r="C19" s="295" t="s">
        <v>2679</v>
      </c>
      <c r="D19" s="295" t="s">
        <v>1232</v>
      </c>
      <c r="E19" s="295" t="s">
        <v>836</v>
      </c>
      <c r="F19" s="295" t="s">
        <v>14672</v>
      </c>
      <c r="G19" s="295"/>
      <c r="H19" s="295" t="s">
        <v>1948</v>
      </c>
      <c r="I19" s="295" t="s">
        <v>1949</v>
      </c>
      <c r="J19" s="297" t="str">
        <f t="shared" si="0"/>
        <v>GoldAnhui Tongling Nonferrous Metal Mining Co., Ltd.</v>
      </c>
      <c r="K19" s="297" t="str">
        <f t="shared" si="1"/>
        <v>GoldAnhui Tongling Nonferrous Metal Mining Co., Ltd.</v>
      </c>
    </row>
    <row r="20" spans="1:11">
      <c r="A20" s="295" t="s">
        <v>1263</v>
      </c>
      <c r="B20" s="295" t="s">
        <v>1962</v>
      </c>
      <c r="C20" s="295" t="s">
        <v>3243</v>
      </c>
      <c r="D20" s="295" t="s">
        <v>1225</v>
      </c>
      <c r="E20" s="295" t="s">
        <v>842</v>
      </c>
      <c r="F20" s="295" t="s">
        <v>14672</v>
      </c>
      <c r="G20" s="295"/>
      <c r="H20" s="295" t="s">
        <v>1959</v>
      </c>
      <c r="I20" s="295" t="s">
        <v>1960</v>
      </c>
      <c r="J20" s="297" t="str">
        <f t="shared" si="0"/>
        <v>GoldANZ (Perth Mint 4N)</v>
      </c>
      <c r="K20" s="297" t="str">
        <f t="shared" si="1"/>
        <v>GoldANZ (Perth Mint 4N)</v>
      </c>
    </row>
    <row r="21" spans="1:11">
      <c r="A21" s="295" t="s">
        <v>1263</v>
      </c>
      <c r="B21" s="295" t="s">
        <v>2965</v>
      </c>
      <c r="C21" s="295" t="s">
        <v>2965</v>
      </c>
      <c r="D21" s="295" t="s">
        <v>1230</v>
      </c>
      <c r="E21" s="295" t="s">
        <v>751</v>
      </c>
      <c r="F21" s="295" t="s">
        <v>14672</v>
      </c>
      <c r="G21" s="295"/>
      <c r="H21" s="295" t="s">
        <v>1810</v>
      </c>
      <c r="I21" s="295" t="s">
        <v>1811</v>
      </c>
      <c r="J21" s="297" t="str">
        <f t="shared" si="0"/>
        <v>GoldArgor-Heraeus S.A.</v>
      </c>
      <c r="K21" s="297" t="str">
        <f t="shared" si="1"/>
        <v>GoldArgor-Heraeus S.A.</v>
      </c>
    </row>
    <row r="22" spans="1:11">
      <c r="A22" s="295" t="s">
        <v>1263</v>
      </c>
      <c r="B22" s="295" t="s">
        <v>2966</v>
      </c>
      <c r="C22" s="295" t="s">
        <v>2966</v>
      </c>
      <c r="D22" s="295" t="s">
        <v>1241</v>
      </c>
      <c r="E22" s="295" t="s">
        <v>752</v>
      </c>
      <c r="F22" s="295" t="s">
        <v>14672</v>
      </c>
      <c r="G22" s="295"/>
      <c r="H22" s="295" t="s">
        <v>1812</v>
      </c>
      <c r="I22" s="295" t="s">
        <v>1813</v>
      </c>
      <c r="J22" s="297" t="str">
        <f t="shared" si="0"/>
        <v>GoldAsahi Pretec Corp.</v>
      </c>
      <c r="K22" s="297" t="str">
        <f t="shared" si="1"/>
        <v>GoldAsahi Pretec Corp.</v>
      </c>
    </row>
    <row r="23" spans="1:11">
      <c r="A23" s="295" t="s">
        <v>1263</v>
      </c>
      <c r="B23" s="295" t="s">
        <v>2967</v>
      </c>
      <c r="C23" s="295" t="s">
        <v>2967</v>
      </c>
      <c r="D23" s="295" t="s">
        <v>1229</v>
      </c>
      <c r="E23" s="295" t="s">
        <v>787</v>
      </c>
      <c r="F23" s="295" t="s">
        <v>14672</v>
      </c>
      <c r="G23" s="295"/>
      <c r="H23" s="295" t="s">
        <v>1871</v>
      </c>
      <c r="I23" s="295" t="s">
        <v>1872</v>
      </c>
      <c r="J23" s="297" t="str">
        <f t="shared" si="0"/>
        <v>GoldAsahi Refining Canada Ltd.</v>
      </c>
      <c r="K23" s="297" t="str">
        <f t="shared" si="1"/>
        <v>GoldAsahi Refining Canada Ltd.</v>
      </c>
    </row>
    <row r="24" spans="1:11">
      <c r="A24" s="295" t="s">
        <v>1263</v>
      </c>
      <c r="B24" s="295" t="s">
        <v>2686</v>
      </c>
      <c r="C24" s="295" t="s">
        <v>2686</v>
      </c>
      <c r="D24" s="295" t="s">
        <v>3153</v>
      </c>
      <c r="E24" s="295" t="s">
        <v>786</v>
      </c>
      <c r="F24" s="295" t="s">
        <v>14672</v>
      </c>
      <c r="G24" s="295"/>
      <c r="H24" s="295" t="s">
        <v>1868</v>
      </c>
      <c r="I24" s="295" t="s">
        <v>1869</v>
      </c>
      <c r="J24" s="297" t="str">
        <f t="shared" si="0"/>
        <v>GoldAsahi Refining USA Inc.</v>
      </c>
      <c r="K24" s="297" t="str">
        <f t="shared" si="1"/>
        <v>GoldAsahi Refining USA Inc.</v>
      </c>
    </row>
    <row r="25" spans="1:11">
      <c r="A25" s="295" t="s">
        <v>1263</v>
      </c>
      <c r="B25" s="295" t="s">
        <v>2602</v>
      </c>
      <c r="C25" s="295" t="s">
        <v>2602</v>
      </c>
      <c r="D25" s="295" t="s">
        <v>1241</v>
      </c>
      <c r="E25" s="295" t="s">
        <v>753</v>
      </c>
      <c r="F25" s="295" t="s">
        <v>14672</v>
      </c>
      <c r="G25" s="295"/>
      <c r="H25" s="295" t="s">
        <v>1815</v>
      </c>
      <c r="I25" s="295" t="s">
        <v>1816</v>
      </c>
      <c r="J25" s="297" t="str">
        <f t="shared" si="0"/>
        <v>GoldAsaka Riken Co., Ltd.</v>
      </c>
      <c r="K25" s="297" t="str">
        <f t="shared" si="1"/>
        <v>GoldAsaka Riken Co., Ltd.</v>
      </c>
    </row>
    <row r="26" spans="1:11">
      <c r="A26" s="295" t="s">
        <v>1263</v>
      </c>
      <c r="B26" s="295" t="s">
        <v>1364</v>
      </c>
      <c r="C26" s="295" t="s">
        <v>719</v>
      </c>
      <c r="D26" s="295" t="s">
        <v>1017</v>
      </c>
      <c r="E26" s="295" t="s">
        <v>754</v>
      </c>
      <c r="F26" s="295" t="s">
        <v>14672</v>
      </c>
      <c r="G26" s="295"/>
      <c r="H26" s="295" t="s">
        <v>1817</v>
      </c>
      <c r="I26" s="295" t="s">
        <v>12419</v>
      </c>
      <c r="J26" s="297" t="str">
        <f t="shared" si="0"/>
        <v>GoldATAkulche</v>
      </c>
      <c r="K26" s="297" t="str">
        <f t="shared" si="1"/>
        <v>GoldATAkulche</v>
      </c>
    </row>
    <row r="27" spans="1:11">
      <c r="A27" s="295" t="s">
        <v>1263</v>
      </c>
      <c r="B27" s="295" t="s">
        <v>719</v>
      </c>
      <c r="C27" s="295" t="s">
        <v>719</v>
      </c>
      <c r="D27" s="295" t="s">
        <v>1017</v>
      </c>
      <c r="E27" s="295" t="s">
        <v>754</v>
      </c>
      <c r="F27" s="295" t="s">
        <v>14672</v>
      </c>
      <c r="G27" s="295"/>
      <c r="H27" s="295" t="s">
        <v>1817</v>
      </c>
      <c r="I27" s="295" t="s">
        <v>12419</v>
      </c>
      <c r="J27" s="297" t="str">
        <f t="shared" si="0"/>
        <v>GoldAtasay Kuyumculuk Sanayi Ve Ticaret A.S.</v>
      </c>
      <c r="K27" s="297" t="str">
        <f t="shared" si="1"/>
        <v>GoldAtasay Kuyumculuk Sanayi Ve Ticaret A.S.</v>
      </c>
    </row>
    <row r="28" spans="1:11">
      <c r="A28" s="295" t="s">
        <v>1263</v>
      </c>
      <c r="B28" s="295" t="s">
        <v>2968</v>
      </c>
      <c r="C28" s="295" t="s">
        <v>2968</v>
      </c>
      <c r="D28" s="295" t="s">
        <v>1021</v>
      </c>
      <c r="E28" s="295" t="s">
        <v>2969</v>
      </c>
      <c r="F28" s="295" t="s">
        <v>14672</v>
      </c>
      <c r="G28" s="295"/>
      <c r="H28" s="295" t="s">
        <v>2970</v>
      </c>
      <c r="I28" s="295" t="s">
        <v>1919</v>
      </c>
      <c r="J28" s="297" t="str">
        <f t="shared" si="0"/>
        <v>GoldAU Traders and Refiners</v>
      </c>
      <c r="K28" s="297" t="str">
        <f t="shared" si="1"/>
        <v>GoldAU Traders and Refiners</v>
      </c>
    </row>
    <row r="29" spans="1:11">
      <c r="A29" s="295" t="s">
        <v>1263</v>
      </c>
      <c r="B29" s="295" t="s">
        <v>1365</v>
      </c>
      <c r="C29" s="295" t="s">
        <v>1365</v>
      </c>
      <c r="D29" s="295" t="s">
        <v>1234</v>
      </c>
      <c r="E29" s="295" t="s">
        <v>755</v>
      </c>
      <c r="F29" s="295" t="s">
        <v>14672</v>
      </c>
      <c r="G29" s="295"/>
      <c r="H29" s="295" t="s">
        <v>1818</v>
      </c>
      <c r="I29" s="295" t="s">
        <v>1818</v>
      </c>
      <c r="J29" s="297" t="str">
        <f t="shared" si="0"/>
        <v>GoldAurubis AG</v>
      </c>
      <c r="K29" s="297" t="str">
        <f t="shared" si="1"/>
        <v>GoldAurubis AG</v>
      </c>
    </row>
    <row r="30" spans="1:11">
      <c r="A30" s="295" t="s">
        <v>1263</v>
      </c>
      <c r="B30" s="295" t="s">
        <v>3246</v>
      </c>
      <c r="C30" s="295" t="s">
        <v>2972</v>
      </c>
      <c r="D30" s="295" t="s">
        <v>1239</v>
      </c>
      <c r="E30" s="295" t="s">
        <v>2973</v>
      </c>
      <c r="F30" s="295" t="s">
        <v>14672</v>
      </c>
      <c r="G30" s="295"/>
      <c r="H30" s="295" t="s">
        <v>3038</v>
      </c>
      <c r="I30" s="295" t="s">
        <v>3039</v>
      </c>
      <c r="J30" s="297" t="str">
        <f t="shared" si="0"/>
        <v>GoldBALORE REFINERSGA</v>
      </c>
      <c r="K30" s="297" t="str">
        <f t="shared" si="1"/>
        <v>GoldBALORE REFINERSGA</v>
      </c>
    </row>
    <row r="31" spans="1:11">
      <c r="A31" s="295" t="s">
        <v>1263</v>
      </c>
      <c r="B31" s="295" t="s">
        <v>2972</v>
      </c>
      <c r="C31" s="295" t="s">
        <v>2972</v>
      </c>
      <c r="D31" s="295" t="s">
        <v>1239</v>
      </c>
      <c r="E31" s="295" t="s">
        <v>2973</v>
      </c>
      <c r="F31" s="295" t="s">
        <v>14672</v>
      </c>
      <c r="G31" s="295"/>
      <c r="H31" s="295" t="s">
        <v>3038</v>
      </c>
      <c r="I31" s="295" t="s">
        <v>3039</v>
      </c>
      <c r="J31" s="297" t="str">
        <f t="shared" si="0"/>
        <v>GoldBangalore Refinery</v>
      </c>
      <c r="K31" s="297" t="str">
        <f t="shared" si="1"/>
        <v>GoldBangalore Refinery</v>
      </c>
    </row>
    <row r="32" spans="1:11">
      <c r="A32" s="295" t="s">
        <v>1263</v>
      </c>
      <c r="B32" s="295" t="s">
        <v>3247</v>
      </c>
      <c r="C32" s="295" t="s">
        <v>2972</v>
      </c>
      <c r="D32" s="295" t="s">
        <v>1239</v>
      </c>
      <c r="E32" s="295" t="s">
        <v>2973</v>
      </c>
      <c r="F32" s="295" t="s">
        <v>14672</v>
      </c>
      <c r="G32" s="295"/>
      <c r="H32" s="295" t="s">
        <v>3038</v>
      </c>
      <c r="I32" s="295" t="s">
        <v>3039</v>
      </c>
      <c r="J32" s="297" t="str">
        <f t="shared" si="0"/>
        <v>GoldBangalore Refinery Pvt Ltd</v>
      </c>
      <c r="K32" s="297" t="str">
        <f t="shared" si="1"/>
        <v>GoldBangalore Refinery Pvt Ltd</v>
      </c>
    </row>
    <row r="33" spans="1:11">
      <c r="A33" s="295" t="s">
        <v>1263</v>
      </c>
      <c r="B33" s="295" t="s">
        <v>1032</v>
      </c>
      <c r="C33" s="295" t="s">
        <v>1032</v>
      </c>
      <c r="D33" s="295" t="s">
        <v>1009</v>
      </c>
      <c r="E33" s="295" t="s">
        <v>756</v>
      </c>
      <c r="F33" s="295" t="s">
        <v>14672</v>
      </c>
      <c r="G33" s="295"/>
      <c r="H33" s="295" t="s">
        <v>2687</v>
      </c>
      <c r="I33" s="295" t="s">
        <v>10575</v>
      </c>
      <c r="J33" s="297" t="str">
        <f t="shared" si="0"/>
        <v>GoldBangko Sentral ng Pilipinas (Central Bank of the Philippines)</v>
      </c>
      <c r="K33" s="297" t="str">
        <f t="shared" si="1"/>
        <v>GoldBangko Sentral ng Pilipinas (Central Bank of the Philippines)</v>
      </c>
    </row>
    <row r="34" spans="1:11">
      <c r="A34" s="295" t="s">
        <v>1263</v>
      </c>
      <c r="B34" s="295" t="s">
        <v>1367</v>
      </c>
      <c r="C34" s="295" t="s">
        <v>1367</v>
      </c>
      <c r="D34" s="295" t="s">
        <v>1015</v>
      </c>
      <c r="E34" s="295" t="s">
        <v>757</v>
      </c>
      <c r="F34" s="295" t="s">
        <v>14672</v>
      </c>
      <c r="G34" s="295"/>
      <c r="H34" s="295" t="s">
        <v>1820</v>
      </c>
      <c r="I34" s="295" t="s">
        <v>11423</v>
      </c>
      <c r="J34" s="297" t="str">
        <f t="shared" si="0"/>
        <v>GoldBoliden AB</v>
      </c>
      <c r="K34" s="297" t="str">
        <f t="shared" si="1"/>
        <v>GoldBoliden AB</v>
      </c>
    </row>
    <row r="35" spans="1:11">
      <c r="A35" s="295" t="s">
        <v>1263</v>
      </c>
      <c r="B35" s="295" t="s">
        <v>758</v>
      </c>
      <c r="C35" s="295" t="s">
        <v>758</v>
      </c>
      <c r="D35" s="295" t="s">
        <v>1234</v>
      </c>
      <c r="E35" s="295" t="s">
        <v>759</v>
      </c>
      <c r="F35" s="295" t="s">
        <v>14672</v>
      </c>
      <c r="G35" s="295"/>
      <c r="H35" s="295" t="s">
        <v>1804</v>
      </c>
      <c r="I35" s="295" t="s">
        <v>1805</v>
      </c>
      <c r="J35" s="297" t="str">
        <f t="shared" si="0"/>
        <v>GoldC. Hafner GmbH + Co. KG</v>
      </c>
      <c r="K35" s="297" t="str">
        <f t="shared" si="1"/>
        <v>GoldC. Hafner GmbH + Co. KG</v>
      </c>
    </row>
    <row r="36" spans="1:11">
      <c r="A36" s="295" t="s">
        <v>1263</v>
      </c>
      <c r="B36" s="295" t="s">
        <v>1033</v>
      </c>
      <c r="C36" s="295" t="s">
        <v>1033</v>
      </c>
      <c r="D36" s="295" t="s">
        <v>1246</v>
      </c>
      <c r="E36" s="295" t="s">
        <v>760</v>
      </c>
      <c r="F36" s="295" t="s">
        <v>14672</v>
      </c>
      <c r="G36" s="295"/>
      <c r="H36" s="295" t="s">
        <v>1821</v>
      </c>
      <c r="I36" s="295" t="s">
        <v>1822</v>
      </c>
      <c r="J36" s="297" t="str">
        <f t="shared" si="0"/>
        <v>GoldCaridad</v>
      </c>
      <c r="K36" s="297" t="str">
        <f t="shared" si="1"/>
        <v>GoldCaridad</v>
      </c>
    </row>
    <row r="37" spans="1:11">
      <c r="A37" s="295" t="s">
        <v>1263</v>
      </c>
      <c r="B37" s="295" t="s">
        <v>1825</v>
      </c>
      <c r="C37" s="295" t="s">
        <v>2737</v>
      </c>
      <c r="D37" s="295" t="s">
        <v>1229</v>
      </c>
      <c r="E37" s="295" t="s">
        <v>761</v>
      </c>
      <c r="F37" s="295" t="s">
        <v>14672</v>
      </c>
      <c r="G37" s="295"/>
      <c r="H37" s="295" t="s">
        <v>1823</v>
      </c>
      <c r="I37" s="295" t="s">
        <v>1824</v>
      </c>
      <c r="J37" s="297" t="str">
        <f t="shared" si="0"/>
        <v>GoldCCR</v>
      </c>
      <c r="K37" s="297" t="str">
        <f t="shared" si="1"/>
        <v>GoldCCR</v>
      </c>
    </row>
    <row r="38" spans="1:11">
      <c r="A38" s="295" t="s">
        <v>1263</v>
      </c>
      <c r="B38" s="295" t="s">
        <v>2737</v>
      </c>
      <c r="C38" s="295" t="s">
        <v>2737</v>
      </c>
      <c r="D38" s="295" t="s">
        <v>1229</v>
      </c>
      <c r="E38" s="295" t="s">
        <v>761</v>
      </c>
      <c r="F38" s="295" t="s">
        <v>14672</v>
      </c>
      <c r="G38" s="295"/>
      <c r="H38" s="295" t="s">
        <v>1823</v>
      </c>
      <c r="I38" s="295" t="s">
        <v>1824</v>
      </c>
      <c r="J38" s="297" t="str">
        <f t="shared" si="0"/>
        <v>GoldCCR Refinery - Glencore Canada Corporation</v>
      </c>
      <c r="K38" s="297" t="str">
        <f t="shared" si="1"/>
        <v>GoldCCR Refinery - Glencore Canada Corporation</v>
      </c>
    </row>
    <row r="39" spans="1:11">
      <c r="A39" s="295" t="s">
        <v>1263</v>
      </c>
      <c r="B39" s="295" t="s">
        <v>2974</v>
      </c>
      <c r="C39" s="295" t="s">
        <v>3248</v>
      </c>
      <c r="D39" s="295" t="s">
        <v>1230</v>
      </c>
      <c r="E39" s="295" t="s">
        <v>762</v>
      </c>
      <c r="F39" s="295" t="s">
        <v>14672</v>
      </c>
      <c r="G39" s="295"/>
      <c r="H39" s="295" t="s">
        <v>1827</v>
      </c>
      <c r="I39" s="295" t="s">
        <v>1828</v>
      </c>
      <c r="J39" s="297" t="str">
        <f t="shared" si="0"/>
        <v>GoldCendres + M?taux SA</v>
      </c>
      <c r="K39" s="297" t="str">
        <f t="shared" si="1"/>
        <v>GoldCendres + M?taux SA</v>
      </c>
    </row>
    <row r="40" spans="1:11">
      <c r="A40" s="295" t="s">
        <v>1263</v>
      </c>
      <c r="B40" s="295" t="s">
        <v>3248</v>
      </c>
      <c r="C40" s="295" t="s">
        <v>3248</v>
      </c>
      <c r="D40" s="295" t="s">
        <v>1230</v>
      </c>
      <c r="E40" s="295" t="s">
        <v>762</v>
      </c>
      <c r="F40" s="295" t="s">
        <v>14672</v>
      </c>
      <c r="G40" s="295"/>
      <c r="H40" s="295" t="s">
        <v>1827</v>
      </c>
      <c r="I40" s="295" t="s">
        <v>1828</v>
      </c>
      <c r="J40" s="297" t="str">
        <f t="shared" si="0"/>
        <v>GoldCendres + Metaux S.A.</v>
      </c>
      <c r="K40" s="297" t="str">
        <f t="shared" si="1"/>
        <v>GoldCendres + Metaux S.A.</v>
      </c>
    </row>
    <row r="41" spans="1:11">
      <c r="A41" s="295" t="s">
        <v>1263</v>
      </c>
      <c r="B41" s="295" t="s">
        <v>2975</v>
      </c>
      <c r="C41" s="295" t="s">
        <v>3248</v>
      </c>
      <c r="D41" s="295" t="s">
        <v>1230</v>
      </c>
      <c r="E41" s="295" t="s">
        <v>762</v>
      </c>
      <c r="F41" s="295" t="s">
        <v>14672</v>
      </c>
      <c r="G41" s="295"/>
      <c r="H41" s="295" t="s">
        <v>1827</v>
      </c>
      <c r="I41" s="295" t="s">
        <v>1828</v>
      </c>
      <c r="J41" s="297" t="str">
        <f t="shared" si="0"/>
        <v>GoldCendres + Métaux S.A.</v>
      </c>
      <c r="K41" s="297" t="str">
        <f t="shared" si="1"/>
        <v>GoldCendres + Métaux S.A.</v>
      </c>
    </row>
    <row r="42" spans="1:11">
      <c r="A42" s="295" t="s">
        <v>1263</v>
      </c>
      <c r="B42" s="295" t="s">
        <v>1366</v>
      </c>
      <c r="C42" s="295" t="s">
        <v>1032</v>
      </c>
      <c r="D42" s="295" t="s">
        <v>1009</v>
      </c>
      <c r="E42" s="295" t="s">
        <v>756</v>
      </c>
      <c r="F42" s="295" t="s">
        <v>14672</v>
      </c>
      <c r="G42" s="295"/>
      <c r="H42" s="295" t="s">
        <v>2687</v>
      </c>
      <c r="I42" s="295" t="s">
        <v>10575</v>
      </c>
      <c r="J42" s="297" t="str">
        <f t="shared" si="0"/>
        <v>GoldCentral Bank of the Philippines Gold Refinery &amp; Mint</v>
      </c>
      <c r="K42" s="297" t="str">
        <f t="shared" si="1"/>
        <v>GoldCentral Bank of the Philippines Gold Refinery &amp; Mint</v>
      </c>
    </row>
    <row r="43" spans="1:11">
      <c r="A43" s="295" t="s">
        <v>1263</v>
      </c>
      <c r="B43" s="295" t="s">
        <v>1831</v>
      </c>
      <c r="C43" s="295" t="s">
        <v>2603</v>
      </c>
      <c r="D43" s="295" t="s">
        <v>1232</v>
      </c>
      <c r="E43" s="295" t="s">
        <v>845</v>
      </c>
      <c r="F43" s="295" t="s">
        <v>14672</v>
      </c>
      <c r="G43" s="295"/>
      <c r="H43" s="295" t="s">
        <v>1829</v>
      </c>
      <c r="I43" s="295" t="s">
        <v>1830</v>
      </c>
      <c r="J43" s="297" t="str">
        <f t="shared" si="0"/>
        <v>GoldCHALCO Yunnan Copper Co. Ltd.</v>
      </c>
      <c r="K43" s="297" t="str">
        <f t="shared" si="1"/>
        <v>GoldCHALCO Yunnan Copper Co. Ltd.</v>
      </c>
    </row>
    <row r="44" spans="1:11">
      <c r="A44" s="295" t="s">
        <v>1263</v>
      </c>
      <c r="B44" s="295" t="s">
        <v>60</v>
      </c>
      <c r="C44" s="295" t="s">
        <v>60</v>
      </c>
      <c r="D44" s="295" t="s">
        <v>1240</v>
      </c>
      <c r="E44" s="295" t="s">
        <v>763</v>
      </c>
      <c r="F44" s="295" t="s">
        <v>14672</v>
      </c>
      <c r="G44" s="295"/>
      <c r="H44" s="295" t="s">
        <v>1832</v>
      </c>
      <c r="I44" s="295" t="s">
        <v>7391</v>
      </c>
      <c r="J44" s="297" t="str">
        <f t="shared" si="0"/>
        <v>GoldChimet S.p.A.</v>
      </c>
      <c r="K44" s="297" t="str">
        <f t="shared" si="1"/>
        <v>GoldChimet S.p.A.</v>
      </c>
    </row>
    <row r="45" spans="1:11">
      <c r="A45" s="295" t="s">
        <v>1263</v>
      </c>
      <c r="B45" s="295" t="s">
        <v>23</v>
      </c>
      <c r="C45" s="295" t="s">
        <v>1471</v>
      </c>
      <c r="D45" s="295" t="s">
        <v>1232</v>
      </c>
      <c r="E45" s="295" t="s">
        <v>846</v>
      </c>
      <c r="F45" s="295" t="s">
        <v>14672</v>
      </c>
      <c r="G45" s="295"/>
      <c r="H45" s="295" t="s">
        <v>1966</v>
      </c>
      <c r="I45" s="295" t="s">
        <v>1882</v>
      </c>
      <c r="J45" s="297" t="str">
        <f t="shared" si="0"/>
        <v>GoldChina Henan Zhongyuan Gold Smelter</v>
      </c>
      <c r="K45" s="297" t="str">
        <f t="shared" si="1"/>
        <v>GoldChina Henan Zhongyuan Gold Smelter</v>
      </c>
    </row>
    <row r="46" spans="1:11">
      <c r="A46" s="295" t="s">
        <v>1263</v>
      </c>
      <c r="B46" s="295" t="s">
        <v>24</v>
      </c>
      <c r="C46" s="295" t="s">
        <v>2626</v>
      </c>
      <c r="D46" s="295" t="s">
        <v>1232</v>
      </c>
      <c r="E46" s="295" t="s">
        <v>834</v>
      </c>
      <c r="F46" s="295" t="s">
        <v>14672</v>
      </c>
      <c r="G46" s="295"/>
      <c r="H46" s="295" t="s">
        <v>1931</v>
      </c>
      <c r="I46" s="295" t="s">
        <v>1914</v>
      </c>
      <c r="J46" s="297" t="str">
        <f t="shared" si="0"/>
        <v>GoldChina's Shandong Gold Mining Co., Ltd</v>
      </c>
      <c r="K46" s="297" t="str">
        <f t="shared" si="1"/>
        <v>GoldChina's Shandong Gold Mining Co., Ltd</v>
      </c>
    </row>
    <row r="47" spans="1:11">
      <c r="A47" s="295" t="s">
        <v>1263</v>
      </c>
      <c r="B47" s="295" t="s">
        <v>617</v>
      </c>
      <c r="C47" s="295" t="s">
        <v>617</v>
      </c>
      <c r="D47" s="295" t="s">
        <v>1241</v>
      </c>
      <c r="E47" s="295" t="s">
        <v>764</v>
      </c>
      <c r="F47" s="295" t="s">
        <v>14672</v>
      </c>
      <c r="G47" s="295"/>
      <c r="H47" s="295" t="s">
        <v>1833</v>
      </c>
      <c r="I47" s="295" t="s">
        <v>1803</v>
      </c>
      <c r="J47" s="297" t="str">
        <f t="shared" si="0"/>
        <v>GoldChugai Mining</v>
      </c>
      <c r="K47" s="297" t="str">
        <f t="shared" si="1"/>
        <v>GoldChugai Mining</v>
      </c>
    </row>
    <row r="48" spans="1:11">
      <c r="A48" s="295" t="s">
        <v>1263</v>
      </c>
      <c r="B48" s="295" t="s">
        <v>2605</v>
      </c>
      <c r="C48" s="295" t="s">
        <v>2605</v>
      </c>
      <c r="D48" s="295" t="s">
        <v>1244</v>
      </c>
      <c r="E48" s="295" t="s">
        <v>765</v>
      </c>
      <c r="F48" s="295" t="s">
        <v>14672</v>
      </c>
      <c r="G48" s="295"/>
      <c r="H48" s="295" t="s">
        <v>2976</v>
      </c>
      <c r="I48" s="295" t="s">
        <v>14235</v>
      </c>
      <c r="J48" s="297" t="str">
        <f t="shared" si="0"/>
        <v>GoldDaejin Indus Co., Ltd.</v>
      </c>
      <c r="K48" s="297" t="str">
        <f t="shared" si="1"/>
        <v>GoldDaejin Indus Co., Ltd.</v>
      </c>
    </row>
    <row r="49" spans="1:11">
      <c r="A49" s="295" t="s">
        <v>1263</v>
      </c>
      <c r="B49" s="295" t="s">
        <v>1835</v>
      </c>
      <c r="C49" s="295" t="s">
        <v>2605</v>
      </c>
      <c r="D49" s="295" t="s">
        <v>1244</v>
      </c>
      <c r="E49" s="295" t="s">
        <v>765</v>
      </c>
      <c r="F49" s="295" t="s">
        <v>14672</v>
      </c>
      <c r="G49" s="295"/>
      <c r="H49" s="295" t="s">
        <v>2976</v>
      </c>
      <c r="I49" s="295" t="s">
        <v>14235</v>
      </c>
      <c r="J49" s="297" t="str">
        <f t="shared" si="0"/>
        <v>GoldDaejin Industry</v>
      </c>
      <c r="K49" s="297" t="str">
        <f t="shared" si="1"/>
        <v>GoldDaejin Industry</v>
      </c>
    </row>
    <row r="50" spans="1:11">
      <c r="A50" s="295" t="s">
        <v>1263</v>
      </c>
      <c r="B50" s="295" t="s">
        <v>766</v>
      </c>
      <c r="C50" s="295" t="s">
        <v>766</v>
      </c>
      <c r="D50" s="295" t="s">
        <v>1232</v>
      </c>
      <c r="E50" s="295" t="s">
        <v>767</v>
      </c>
      <c r="F50" s="295" t="s">
        <v>14672</v>
      </c>
      <c r="G50" s="295"/>
      <c r="H50" s="295" t="s">
        <v>1836</v>
      </c>
      <c r="I50" s="295" t="s">
        <v>4685</v>
      </c>
      <c r="J50" s="297" t="str">
        <f t="shared" si="0"/>
        <v>GoldDaye Non-Ferrous Metals Mining Ltd.</v>
      </c>
      <c r="K50" s="297" t="str">
        <f t="shared" si="1"/>
        <v>GoldDaye Non-Ferrous Metals Mining Ltd.</v>
      </c>
    </row>
    <row r="51" spans="1:11">
      <c r="A51" s="295" t="s">
        <v>1263</v>
      </c>
      <c r="B51" s="295" t="s">
        <v>3249</v>
      </c>
      <c r="C51" s="295" t="s">
        <v>3157</v>
      </c>
      <c r="D51" s="295" t="s">
        <v>1234</v>
      </c>
      <c r="E51" s="295" t="s">
        <v>3158</v>
      </c>
      <c r="F51" s="295" t="s">
        <v>14672</v>
      </c>
      <c r="G51" s="295"/>
      <c r="H51" s="295" t="s">
        <v>1804</v>
      </c>
      <c r="I51" s="295" t="s">
        <v>1805</v>
      </c>
      <c r="J51" s="297" t="str">
        <f t="shared" si="0"/>
        <v>GoldDEGUSSA</v>
      </c>
      <c r="K51" s="297" t="str">
        <f t="shared" si="1"/>
        <v>GoldDEGUSSA</v>
      </c>
    </row>
    <row r="52" spans="1:11">
      <c r="A52" s="295" t="s">
        <v>1263</v>
      </c>
      <c r="B52" s="295" t="s">
        <v>3157</v>
      </c>
      <c r="C52" s="295" t="s">
        <v>3157</v>
      </c>
      <c r="D52" s="295" t="s">
        <v>1234</v>
      </c>
      <c r="E52" s="295" t="s">
        <v>3158</v>
      </c>
      <c r="F52" s="295" t="s">
        <v>14672</v>
      </c>
      <c r="G52" s="295"/>
      <c r="H52" s="295" t="s">
        <v>1804</v>
      </c>
      <c r="I52" s="295" t="s">
        <v>1805</v>
      </c>
      <c r="J52" s="297" t="str">
        <f t="shared" si="0"/>
        <v>GoldDegussa Sonne / Mond Goldhandel GmbH</v>
      </c>
      <c r="K52" s="297" t="str">
        <f t="shared" si="1"/>
        <v>GoldDegussa Sonne / Mond Goldhandel GmbH</v>
      </c>
    </row>
    <row r="53" spans="1:11">
      <c r="A53" s="295" t="s">
        <v>1263</v>
      </c>
      <c r="B53" s="295" t="s">
        <v>705</v>
      </c>
      <c r="C53" s="295" t="s">
        <v>2755</v>
      </c>
      <c r="D53" s="295" t="s">
        <v>1244</v>
      </c>
      <c r="E53" s="295" t="s">
        <v>768</v>
      </c>
      <c r="F53" s="295" t="s">
        <v>14672</v>
      </c>
      <c r="G53" s="295"/>
      <c r="H53" s="295" t="s">
        <v>1837</v>
      </c>
      <c r="I53" s="295" t="s">
        <v>14240</v>
      </c>
      <c r="J53" s="297" t="str">
        <f t="shared" si="0"/>
        <v>GoldDo Sung Corporation</v>
      </c>
      <c r="K53" s="297" t="str">
        <f t="shared" si="1"/>
        <v>GoldDo Sung Corporation</v>
      </c>
    </row>
    <row r="54" spans="1:11">
      <c r="A54" s="295" t="s">
        <v>1263</v>
      </c>
      <c r="B54" s="295" t="s">
        <v>769</v>
      </c>
      <c r="C54" s="295" t="s">
        <v>14296</v>
      </c>
      <c r="D54" s="295" t="s">
        <v>1234</v>
      </c>
      <c r="E54" s="295" t="s">
        <v>770</v>
      </c>
      <c r="F54" s="295" t="s">
        <v>14672</v>
      </c>
      <c r="G54" s="295"/>
      <c r="H54" s="295" t="s">
        <v>1804</v>
      </c>
      <c r="I54" s="295" t="s">
        <v>1805</v>
      </c>
      <c r="J54" s="297" t="str">
        <f t="shared" si="0"/>
        <v>GoldDoduco</v>
      </c>
      <c r="K54" s="297" t="str">
        <f t="shared" si="1"/>
        <v>GoldDoduco</v>
      </c>
    </row>
    <row r="55" spans="1:11">
      <c r="A55" s="295" t="s">
        <v>1263</v>
      </c>
      <c r="B55" s="295" t="s">
        <v>14296</v>
      </c>
      <c r="C55" s="295" t="s">
        <v>14296</v>
      </c>
      <c r="D55" s="295" t="s">
        <v>1234</v>
      </c>
      <c r="E55" s="295" t="s">
        <v>770</v>
      </c>
      <c r="F55" s="295" t="s">
        <v>14672</v>
      </c>
      <c r="G55" s="295"/>
      <c r="H55" s="295" t="s">
        <v>1804</v>
      </c>
      <c r="I55" s="295" t="s">
        <v>1805</v>
      </c>
      <c r="J55" s="297" t="str">
        <f t="shared" si="0"/>
        <v>GoldDODUCO Contacts and Refining GmbH</v>
      </c>
      <c r="K55" s="297" t="str">
        <f t="shared" si="1"/>
        <v>GoldDODUCO Contacts and Refining GmbH</v>
      </c>
    </row>
    <row r="56" spans="1:11">
      <c r="A56" s="295" t="s">
        <v>1263</v>
      </c>
      <c r="B56" s="295" t="s">
        <v>41</v>
      </c>
      <c r="C56" s="295" t="s">
        <v>2755</v>
      </c>
      <c r="D56" s="295" t="s">
        <v>1244</v>
      </c>
      <c r="E56" s="295" t="s">
        <v>768</v>
      </c>
      <c r="F56" s="295" t="s">
        <v>14672</v>
      </c>
      <c r="G56" s="295"/>
      <c r="H56" s="295" t="s">
        <v>1837</v>
      </c>
      <c r="I56" s="295" t="s">
        <v>14240</v>
      </c>
      <c r="J56" s="297" t="str">
        <f t="shared" si="0"/>
        <v>GoldDosung metal</v>
      </c>
      <c r="K56" s="297" t="str">
        <f t="shared" si="1"/>
        <v>GoldDosung metal</v>
      </c>
    </row>
    <row r="57" spans="1:11">
      <c r="A57" s="295" t="s">
        <v>1263</v>
      </c>
      <c r="B57" s="295" t="s">
        <v>1034</v>
      </c>
      <c r="C57" s="295" t="s">
        <v>1034</v>
      </c>
      <c r="D57" s="295" t="s">
        <v>1241</v>
      </c>
      <c r="E57" s="295" t="s">
        <v>771</v>
      </c>
      <c r="F57" s="295" t="s">
        <v>14672</v>
      </c>
      <c r="G57" s="295"/>
      <c r="H57" s="295" t="s">
        <v>1838</v>
      </c>
      <c r="I57" s="295" t="s">
        <v>1839</v>
      </c>
      <c r="J57" s="297" t="str">
        <f t="shared" si="0"/>
        <v>GoldDowa</v>
      </c>
      <c r="K57" s="297" t="str">
        <f t="shared" si="1"/>
        <v>GoldDowa</v>
      </c>
    </row>
    <row r="58" spans="1:11">
      <c r="A58" s="295" t="s">
        <v>1263</v>
      </c>
      <c r="B58" s="295" t="s">
        <v>1840</v>
      </c>
      <c r="C58" s="295" t="s">
        <v>1034</v>
      </c>
      <c r="D58" s="295" t="s">
        <v>1241</v>
      </c>
      <c r="E58" s="295" t="s">
        <v>771</v>
      </c>
      <c r="F58" s="295" t="s">
        <v>14672</v>
      </c>
      <c r="G58" s="295"/>
      <c r="H58" s="295" t="s">
        <v>1838</v>
      </c>
      <c r="I58" s="295" t="s">
        <v>1839</v>
      </c>
      <c r="J58" s="297" t="str">
        <f t="shared" si="0"/>
        <v>GoldDowa Kogyo k.k.</v>
      </c>
      <c r="K58" s="297" t="str">
        <f t="shared" si="1"/>
        <v>GoldDowa Kogyo k.k.</v>
      </c>
    </row>
    <row r="59" spans="1:11">
      <c r="A59" s="295" t="s">
        <v>1263</v>
      </c>
      <c r="B59" s="295" t="s">
        <v>1841</v>
      </c>
      <c r="C59" s="295" t="s">
        <v>1034</v>
      </c>
      <c r="D59" s="295" t="s">
        <v>1241</v>
      </c>
      <c r="E59" s="295" t="s">
        <v>771</v>
      </c>
      <c r="F59" s="295" t="s">
        <v>14672</v>
      </c>
      <c r="G59" s="295"/>
      <c r="H59" s="295" t="s">
        <v>1838</v>
      </c>
      <c r="I59" s="295" t="s">
        <v>1839</v>
      </c>
      <c r="J59" s="297" t="str">
        <f t="shared" si="0"/>
        <v>GoldDowa Metalmine Co. Ltd</v>
      </c>
      <c r="K59" s="297" t="str">
        <f t="shared" si="1"/>
        <v>GoldDowa Metalmine Co. Ltd</v>
      </c>
    </row>
    <row r="60" spans="1:11">
      <c r="A60" s="295" t="s">
        <v>1263</v>
      </c>
      <c r="B60" s="295" t="s">
        <v>1842</v>
      </c>
      <c r="C60" s="295" t="s">
        <v>1034</v>
      </c>
      <c r="D60" s="295" t="s">
        <v>1241</v>
      </c>
      <c r="E60" s="295" t="s">
        <v>771</v>
      </c>
      <c r="F60" s="295" t="s">
        <v>14672</v>
      </c>
      <c r="G60" s="295"/>
      <c r="H60" s="295" t="s">
        <v>1838</v>
      </c>
      <c r="I60" s="295" t="s">
        <v>1839</v>
      </c>
      <c r="J60" s="297" t="str">
        <f t="shared" si="0"/>
        <v>GoldDowa Metals &amp; Mining Co. Ltd</v>
      </c>
      <c r="K60" s="297" t="str">
        <f t="shared" si="1"/>
        <v>GoldDowa Metals &amp; Mining Co. Ltd</v>
      </c>
    </row>
    <row r="61" spans="1:11">
      <c r="A61" s="295" t="s">
        <v>1263</v>
      </c>
      <c r="B61" s="295" t="s">
        <v>14297</v>
      </c>
      <c r="C61" s="295" t="s">
        <v>14297</v>
      </c>
      <c r="D61" s="295" t="s">
        <v>1244</v>
      </c>
      <c r="E61" s="295" t="s">
        <v>14298</v>
      </c>
      <c r="F61" s="295" t="s">
        <v>14672</v>
      </c>
      <c r="G61" s="295"/>
      <c r="H61" s="295" t="s">
        <v>14324</v>
      </c>
      <c r="I61" s="295" t="s">
        <v>14237</v>
      </c>
      <c r="J61" s="297" t="str">
        <f t="shared" si="0"/>
        <v>GoldDS PRETECH Co., Ltd.</v>
      </c>
      <c r="K61" s="297" t="str">
        <f t="shared" si="1"/>
        <v>GoldDS PRETECH Co., Ltd.</v>
      </c>
    </row>
    <row r="62" spans="1:11">
      <c r="A62" s="295" t="s">
        <v>1263</v>
      </c>
      <c r="B62" s="295" t="s">
        <v>2755</v>
      </c>
      <c r="C62" s="295" t="s">
        <v>2755</v>
      </c>
      <c r="D62" s="295" t="s">
        <v>1244</v>
      </c>
      <c r="E62" s="295" t="s">
        <v>768</v>
      </c>
      <c r="F62" s="295" t="s">
        <v>14672</v>
      </c>
      <c r="G62" s="295"/>
      <c r="H62" s="295" t="s">
        <v>1837</v>
      </c>
      <c r="I62" s="295" t="s">
        <v>14240</v>
      </c>
      <c r="J62" s="297" t="str">
        <f t="shared" si="0"/>
        <v>GoldDSC (Do Sung Corporation)</v>
      </c>
      <c r="K62" s="297" t="str">
        <f t="shared" si="1"/>
        <v>GoldDSC (Do Sung Corporation)</v>
      </c>
    </row>
    <row r="63" spans="1:11">
      <c r="A63" s="295" t="s">
        <v>1263</v>
      </c>
      <c r="B63" s="295" t="s">
        <v>465</v>
      </c>
      <c r="C63" s="295" t="s">
        <v>465</v>
      </c>
      <c r="D63" s="295" t="s">
        <v>1241</v>
      </c>
      <c r="E63" s="295" t="s">
        <v>466</v>
      </c>
      <c r="F63" s="295" t="s">
        <v>14672</v>
      </c>
      <c r="G63" s="295"/>
      <c r="H63" s="295" t="s">
        <v>1843</v>
      </c>
      <c r="I63" s="295" t="s">
        <v>1844</v>
      </c>
      <c r="J63" s="297" t="str">
        <f t="shared" si="0"/>
        <v>GoldEco-System Recycling Co., Ltd.</v>
      </c>
      <c r="K63" s="297" t="str">
        <f t="shared" si="1"/>
        <v>GoldEco-System Recycling Co., Ltd.</v>
      </c>
    </row>
    <row r="64" spans="1:11">
      <c r="A64" s="295" t="s">
        <v>1263</v>
      </c>
      <c r="B64" s="295" t="s">
        <v>14008</v>
      </c>
      <c r="C64" s="295" t="s">
        <v>14008</v>
      </c>
      <c r="D64" s="295" t="s">
        <v>3153</v>
      </c>
      <c r="E64" s="295" t="s">
        <v>814</v>
      </c>
      <c r="F64" s="295" t="s">
        <v>14672</v>
      </c>
      <c r="G64" s="295"/>
      <c r="H64" s="295" t="s">
        <v>1907</v>
      </c>
      <c r="I64" s="295" t="s">
        <v>1908</v>
      </c>
      <c r="J64" s="297" t="str">
        <f t="shared" si="0"/>
        <v>GoldElemetal Refining, LLC</v>
      </c>
      <c r="K64" s="297" t="str">
        <f t="shared" si="1"/>
        <v>GoldElemetal Refining, LLC</v>
      </c>
    </row>
    <row r="65" spans="1:11">
      <c r="A65" s="295" t="s">
        <v>1263</v>
      </c>
      <c r="B65" s="295" t="s">
        <v>1991</v>
      </c>
      <c r="C65" s="295" t="s">
        <v>1991</v>
      </c>
      <c r="D65" s="295" t="s">
        <v>1224</v>
      </c>
      <c r="E65" s="295" t="s">
        <v>1992</v>
      </c>
      <c r="F65" s="295" t="s">
        <v>14672</v>
      </c>
      <c r="G65" s="295"/>
      <c r="H65" s="295" t="s">
        <v>1990</v>
      </c>
      <c r="I65" s="295" t="s">
        <v>3339</v>
      </c>
      <c r="J65" s="297" t="str">
        <f t="shared" si="0"/>
        <v>GoldEmirates Gold DMCC</v>
      </c>
      <c r="K65" s="297" t="str">
        <f t="shared" si="1"/>
        <v>GoldEmirates Gold DMCC</v>
      </c>
    </row>
    <row r="66" spans="1:11">
      <c r="A66" s="295" t="s">
        <v>1263</v>
      </c>
      <c r="B66" s="295" t="s">
        <v>3250</v>
      </c>
      <c r="C66" s="295" t="s">
        <v>1039</v>
      </c>
      <c r="D66" s="295" t="s">
        <v>1011</v>
      </c>
      <c r="E66" s="295" t="s">
        <v>810</v>
      </c>
      <c r="F66" s="295" t="s">
        <v>14672</v>
      </c>
      <c r="G66" s="295"/>
      <c r="H66" s="295" t="s">
        <v>1902</v>
      </c>
      <c r="I66" s="295" t="s">
        <v>11040</v>
      </c>
      <c r="J66" s="297" t="str">
        <f t="shared" si="0"/>
        <v>GoldFederal State Unitary Enterprise Moscow Special Processing Plant (FSUE MZSS)</v>
      </c>
      <c r="K66" s="297" t="str">
        <f t="shared" si="1"/>
        <v>GoldFederal State Unitary Enterprise Moscow Special Processing Plant (FSUE MZSS)</v>
      </c>
    </row>
    <row r="67" spans="1:11">
      <c r="A67" s="295" t="s">
        <v>1263</v>
      </c>
      <c r="B67" s="295" t="s">
        <v>1542</v>
      </c>
      <c r="C67" s="295" t="s">
        <v>1542</v>
      </c>
      <c r="D67" s="295" t="s">
        <v>1023</v>
      </c>
      <c r="E67" s="295" t="s">
        <v>1543</v>
      </c>
      <c r="F67" s="295" t="s">
        <v>14672</v>
      </c>
      <c r="G67" s="295"/>
      <c r="H67" s="295" t="s">
        <v>1984</v>
      </c>
      <c r="I67" s="295" t="s">
        <v>1985</v>
      </c>
      <c r="J67" s="297" t="str">
        <f t="shared" si="0"/>
        <v>GoldFidelity Printers and Refiners Ltd.</v>
      </c>
      <c r="K67" s="297" t="str">
        <f t="shared" si="1"/>
        <v>GoldFidelity Printers and Refiners Ltd.</v>
      </c>
    </row>
    <row r="68" spans="1:11">
      <c r="A68" s="295" t="s">
        <v>1263</v>
      </c>
      <c r="B68" s="295" t="s">
        <v>1035</v>
      </c>
      <c r="C68" s="295" t="s">
        <v>2684</v>
      </c>
      <c r="D68" s="295" t="s">
        <v>1011</v>
      </c>
      <c r="E68" s="295" t="s">
        <v>772</v>
      </c>
      <c r="F68" s="295" t="s">
        <v>14672</v>
      </c>
      <c r="G68" s="295"/>
      <c r="H68" s="295" t="s">
        <v>1845</v>
      </c>
      <c r="I68" s="295" t="s">
        <v>11153</v>
      </c>
      <c r="J68" s="297" t="str">
        <f t="shared" si="0"/>
        <v>GoldFSE Novosibirsk Refinery</v>
      </c>
      <c r="K68" s="297" t="str">
        <f t="shared" si="1"/>
        <v>GoldFSE Novosibirsk Refinery</v>
      </c>
    </row>
    <row r="69" spans="1:11">
      <c r="A69" s="295" t="s">
        <v>1263</v>
      </c>
      <c r="B69" s="295" t="s">
        <v>25</v>
      </c>
      <c r="C69" s="295" t="s">
        <v>3251</v>
      </c>
      <c r="D69" s="295" t="s">
        <v>1232</v>
      </c>
      <c r="E69" s="295" t="s">
        <v>847</v>
      </c>
      <c r="F69" s="295" t="s">
        <v>14672</v>
      </c>
      <c r="G69" s="295"/>
      <c r="H69" s="295" t="s">
        <v>1971</v>
      </c>
      <c r="I69" s="295" t="s">
        <v>1972</v>
      </c>
      <c r="J69" s="297" t="str">
        <f t="shared" si="0"/>
        <v>GoldFujian Zijin mining stock company gold smelter</v>
      </c>
      <c r="K69" s="297" t="str">
        <f t="shared" si="1"/>
        <v>GoldFujian Zijin mining stock company gold smelter</v>
      </c>
    </row>
    <row r="70" spans="1:11">
      <c r="A70" s="295" t="s">
        <v>1263</v>
      </c>
      <c r="B70" s="295" t="s">
        <v>3252</v>
      </c>
      <c r="C70" s="295" t="s">
        <v>3252</v>
      </c>
      <c r="D70" s="295" t="s">
        <v>1239</v>
      </c>
      <c r="E70" s="295" t="s">
        <v>2978</v>
      </c>
      <c r="F70" s="295" t="s">
        <v>14672</v>
      </c>
      <c r="G70" s="295"/>
      <c r="H70" s="295" t="s">
        <v>2979</v>
      </c>
      <c r="I70" s="295" t="s">
        <v>2980</v>
      </c>
      <c r="J70" s="297" t="str">
        <f t="shared" ref="J70:J133" si="2">A70&amp;B70</f>
        <v>GoldGCC Gujrat Gold Centre Pvt. Ltd.</v>
      </c>
      <c r="K70" s="297" t="str">
        <f t="shared" ref="K70:K133" si="3">A70&amp;B70</f>
        <v>GoldGCC Gujrat Gold Centre Pvt. Ltd.</v>
      </c>
    </row>
    <row r="71" spans="1:11">
      <c r="A71" s="295" t="s">
        <v>1263</v>
      </c>
      <c r="B71" s="295" t="s">
        <v>1977</v>
      </c>
      <c r="C71" s="295" t="s">
        <v>1977</v>
      </c>
      <c r="D71" s="295" t="s">
        <v>3153</v>
      </c>
      <c r="E71" s="295" t="s">
        <v>1978</v>
      </c>
      <c r="F71" s="295" t="s">
        <v>14672</v>
      </c>
      <c r="G71" s="295"/>
      <c r="H71" s="295" t="s">
        <v>1800</v>
      </c>
      <c r="I71" s="295" t="s">
        <v>1801</v>
      </c>
      <c r="J71" s="297" t="str">
        <f t="shared" si="2"/>
        <v>GoldGeib Refining Corporation</v>
      </c>
      <c r="K71" s="297" t="str">
        <f t="shared" si="3"/>
        <v>GoldGeib Refining Corporation</v>
      </c>
    </row>
    <row r="72" spans="1:11">
      <c r="A72" s="295" t="s">
        <v>1263</v>
      </c>
      <c r="B72" s="295" t="s">
        <v>26</v>
      </c>
      <c r="C72" s="295" t="s">
        <v>2626</v>
      </c>
      <c r="D72" s="295" t="s">
        <v>1232</v>
      </c>
      <c r="E72" s="295" t="s">
        <v>834</v>
      </c>
      <c r="F72" s="295" t="s">
        <v>14672</v>
      </c>
      <c r="G72" s="295"/>
      <c r="H72" s="295" t="s">
        <v>1931</v>
      </c>
      <c r="I72" s="295" t="s">
        <v>1914</v>
      </c>
      <c r="J72" s="297" t="str">
        <f t="shared" si="2"/>
        <v>GoldGold Mining in Shandong (Laizhou) Limited Company</v>
      </c>
      <c r="K72" s="297" t="str">
        <f t="shared" si="3"/>
        <v>GoldGold Mining in Shandong (Laizhou) Limited Company</v>
      </c>
    </row>
    <row r="73" spans="1:11">
      <c r="A73" s="295" t="s">
        <v>1263</v>
      </c>
      <c r="B73" s="295" t="s">
        <v>3251</v>
      </c>
      <c r="C73" s="295" t="s">
        <v>3251</v>
      </c>
      <c r="D73" s="295" t="s">
        <v>1232</v>
      </c>
      <c r="E73" s="295" t="s">
        <v>847</v>
      </c>
      <c r="F73" s="295" t="s">
        <v>14672</v>
      </c>
      <c r="G73" s="295"/>
      <c r="H73" s="295" t="s">
        <v>1971</v>
      </c>
      <c r="I73" s="295" t="s">
        <v>1972</v>
      </c>
      <c r="J73" s="297" t="str">
        <f t="shared" si="2"/>
        <v>GoldGold Refinery of Zijin Mining Group Co., Ltd.</v>
      </c>
      <c r="K73" s="297" t="str">
        <f t="shared" si="3"/>
        <v>GoldGold Refinery of Zijin Mining Group Co., Ltd.</v>
      </c>
    </row>
    <row r="74" spans="1:11">
      <c r="A74" s="295" t="s">
        <v>1263</v>
      </c>
      <c r="B74" s="295" t="s">
        <v>1945</v>
      </c>
      <c r="C74" s="295" t="s">
        <v>2709</v>
      </c>
      <c r="D74" s="295" t="s">
        <v>1232</v>
      </c>
      <c r="E74" s="295" t="s">
        <v>833</v>
      </c>
      <c r="F74" s="295" t="s">
        <v>14672</v>
      </c>
      <c r="G74" s="295"/>
      <c r="H74" s="295" t="s">
        <v>1935</v>
      </c>
      <c r="I74" s="295" t="s">
        <v>1936</v>
      </c>
      <c r="J74" s="297" t="str">
        <f t="shared" si="2"/>
        <v>GoldGreat Wall Precious Metals Co,. LTD.</v>
      </c>
      <c r="K74" s="297" t="str">
        <f t="shared" si="3"/>
        <v>GoldGreat Wall Precious Metals Co,. LTD.</v>
      </c>
    </row>
    <row r="75" spans="1:11">
      <c r="A75" s="295" t="s">
        <v>1263</v>
      </c>
      <c r="B75" s="295" t="s">
        <v>2709</v>
      </c>
      <c r="C75" s="295" t="s">
        <v>2709</v>
      </c>
      <c r="D75" s="295" t="s">
        <v>1232</v>
      </c>
      <c r="E75" s="295" t="s">
        <v>833</v>
      </c>
      <c r="F75" s="295" t="s">
        <v>14672</v>
      </c>
      <c r="G75" s="295"/>
      <c r="H75" s="295" t="s">
        <v>1935</v>
      </c>
      <c r="I75" s="295" t="s">
        <v>1936</v>
      </c>
      <c r="J75" s="297" t="str">
        <f t="shared" si="2"/>
        <v>GoldGreat Wall Precious Metals Co., Ltd. of CBPM</v>
      </c>
      <c r="K75" s="297" t="str">
        <f t="shared" si="3"/>
        <v>GoldGreat Wall Precious Metals Co., Ltd. of CBPM</v>
      </c>
    </row>
    <row r="76" spans="1:11">
      <c r="A76" s="295" t="s">
        <v>1263</v>
      </c>
      <c r="B76" s="295" t="s">
        <v>1976</v>
      </c>
      <c r="C76" s="295" t="s">
        <v>774</v>
      </c>
      <c r="D76" s="295" t="s">
        <v>1232</v>
      </c>
      <c r="E76" s="295" t="s">
        <v>775</v>
      </c>
      <c r="F76" s="295" t="s">
        <v>14672</v>
      </c>
      <c r="G76" s="295"/>
      <c r="H76" s="295" t="s">
        <v>1974</v>
      </c>
      <c r="I76" s="295" t="s">
        <v>1975</v>
      </c>
      <c r="J76" s="297" t="str">
        <f t="shared" si="2"/>
        <v>GoldGuangdong Gaoyao Co</v>
      </c>
      <c r="K76" s="297" t="str">
        <f t="shared" si="3"/>
        <v>GoldGuangdong Gaoyao Co</v>
      </c>
    </row>
    <row r="77" spans="1:11">
      <c r="A77" s="295" t="s">
        <v>1263</v>
      </c>
      <c r="B77" s="295" t="s">
        <v>774</v>
      </c>
      <c r="C77" s="295" t="s">
        <v>774</v>
      </c>
      <c r="D77" s="295" t="s">
        <v>1232</v>
      </c>
      <c r="E77" s="295" t="s">
        <v>775</v>
      </c>
      <c r="F77" s="295" t="s">
        <v>14672</v>
      </c>
      <c r="G77" s="295"/>
      <c r="H77" s="295" t="s">
        <v>1974</v>
      </c>
      <c r="I77" s="295" t="s">
        <v>1975</v>
      </c>
      <c r="J77" s="297" t="str">
        <f t="shared" si="2"/>
        <v>GoldGuangdong Jinding Gold Limited</v>
      </c>
      <c r="K77" s="297" t="str">
        <f t="shared" si="3"/>
        <v>GoldGuangdong Jinding Gold Limited</v>
      </c>
    </row>
    <row r="78" spans="1:11">
      <c r="A78" s="295" t="s">
        <v>1263</v>
      </c>
      <c r="B78" s="295" t="s">
        <v>2977</v>
      </c>
      <c r="C78" s="295" t="s">
        <v>3252</v>
      </c>
      <c r="D78" s="295" t="s">
        <v>1239</v>
      </c>
      <c r="E78" s="295" t="s">
        <v>2978</v>
      </c>
      <c r="F78" s="295" t="s">
        <v>14672</v>
      </c>
      <c r="G78" s="295"/>
      <c r="H78" s="295" t="s">
        <v>2979</v>
      </c>
      <c r="I78" s="295" t="s">
        <v>2980</v>
      </c>
      <c r="J78" s="297" t="str">
        <f t="shared" si="2"/>
        <v>GoldGujarat Gold Centre</v>
      </c>
      <c r="K78" s="297" t="str">
        <f t="shared" si="3"/>
        <v>GoldGujarat Gold Centre</v>
      </c>
    </row>
    <row r="79" spans="1:11">
      <c r="A79" s="295" t="s">
        <v>1263</v>
      </c>
      <c r="B79" s="295" t="s">
        <v>1848</v>
      </c>
      <c r="C79" s="295" t="s">
        <v>1848</v>
      </c>
      <c r="D79" s="295" t="s">
        <v>1232</v>
      </c>
      <c r="E79" s="295" t="s">
        <v>1849</v>
      </c>
      <c r="F79" s="295" t="s">
        <v>14672</v>
      </c>
      <c r="G79" s="295"/>
      <c r="H79" s="295" t="s">
        <v>1850</v>
      </c>
      <c r="I79" s="295" t="s">
        <v>1914</v>
      </c>
      <c r="J79" s="297" t="str">
        <f t="shared" si="2"/>
        <v>GoldGuoda Safina High-Tech Environmental Refinery Co., Ltd.</v>
      </c>
      <c r="K79" s="297" t="str">
        <f t="shared" si="3"/>
        <v>GoldGuoda Safina High-Tech Environmental Refinery Co., Ltd.</v>
      </c>
    </row>
    <row r="80" spans="1:11">
      <c r="A80" s="295" t="s">
        <v>1263</v>
      </c>
      <c r="B80" s="295" t="s">
        <v>462</v>
      </c>
      <c r="C80" s="295" t="s">
        <v>462</v>
      </c>
      <c r="D80" s="295" t="s">
        <v>1232</v>
      </c>
      <c r="E80" s="295" t="s">
        <v>463</v>
      </c>
      <c r="F80" s="295" t="s">
        <v>14672</v>
      </c>
      <c r="G80" s="295"/>
      <c r="H80" s="295" t="s">
        <v>1853</v>
      </c>
      <c r="I80" s="295" t="s">
        <v>1854</v>
      </c>
      <c r="J80" s="297" t="str">
        <f t="shared" si="2"/>
        <v>GoldHangzhou Fuchunjiang Smelting Co., Ltd.</v>
      </c>
      <c r="K80" s="297" t="str">
        <f t="shared" si="3"/>
        <v>GoldHangzhou Fuchunjiang Smelting Co., Ltd.</v>
      </c>
    </row>
    <row r="81" spans="1:11">
      <c r="A81" s="295" t="s">
        <v>1263</v>
      </c>
      <c r="B81" s="295" t="s">
        <v>3253</v>
      </c>
      <c r="C81" s="295" t="s">
        <v>3253</v>
      </c>
      <c r="D81" s="295" t="s">
        <v>1244</v>
      </c>
      <c r="E81" s="295" t="s">
        <v>3254</v>
      </c>
      <c r="F81" s="295" t="s">
        <v>14672</v>
      </c>
      <c r="G81" s="295"/>
      <c r="H81" s="295" t="s">
        <v>3255</v>
      </c>
      <c r="I81" s="295" t="s">
        <v>14235</v>
      </c>
      <c r="J81" s="297" t="str">
        <f t="shared" si="2"/>
        <v>GoldHeeSung Metal Ltd.</v>
      </c>
      <c r="K81" s="297" t="str">
        <f t="shared" si="3"/>
        <v>GoldHeeSung Metal Ltd.</v>
      </c>
    </row>
    <row r="82" spans="1:11">
      <c r="A82" s="295" t="s">
        <v>1263</v>
      </c>
      <c r="B82" s="295" t="s">
        <v>1168</v>
      </c>
      <c r="C82" s="295" t="s">
        <v>1168</v>
      </c>
      <c r="D82" s="295" t="s">
        <v>1234</v>
      </c>
      <c r="E82" s="295" t="s">
        <v>776</v>
      </c>
      <c r="F82" s="295" t="s">
        <v>14672</v>
      </c>
      <c r="G82" s="295"/>
      <c r="H82" s="295" t="s">
        <v>1804</v>
      </c>
      <c r="I82" s="295" t="s">
        <v>1805</v>
      </c>
      <c r="J82" s="297" t="str">
        <f t="shared" si="2"/>
        <v>GoldHeimerle + Meule GmbH</v>
      </c>
      <c r="K82" s="297" t="str">
        <f t="shared" si="3"/>
        <v>GoldHeimerle + Meule GmbH</v>
      </c>
    </row>
    <row r="83" spans="1:11">
      <c r="A83" s="295" t="s">
        <v>1263</v>
      </c>
      <c r="B83" s="295" t="s">
        <v>1967</v>
      </c>
      <c r="C83" s="295" t="s">
        <v>1471</v>
      </c>
      <c r="D83" s="295" t="s">
        <v>1232</v>
      </c>
      <c r="E83" s="295" t="s">
        <v>846</v>
      </c>
      <c r="F83" s="295" t="s">
        <v>14672</v>
      </c>
      <c r="G83" s="295"/>
      <c r="H83" s="295" t="s">
        <v>1966</v>
      </c>
      <c r="I83" s="295" t="s">
        <v>1882</v>
      </c>
      <c r="J83" s="297" t="str">
        <f t="shared" si="2"/>
        <v>GoldHenan Zhongyuan Gold Refinery Co., Ltd.</v>
      </c>
      <c r="K83" s="297" t="str">
        <f t="shared" si="3"/>
        <v>GoldHenan Zhongyuan Gold Refinery Co., Ltd.</v>
      </c>
    </row>
    <row r="84" spans="1:11">
      <c r="A84" s="295" t="s">
        <v>1263</v>
      </c>
      <c r="B84" s="295" t="s">
        <v>1970</v>
      </c>
      <c r="C84" s="295" t="s">
        <v>1471</v>
      </c>
      <c r="D84" s="295" t="s">
        <v>1232</v>
      </c>
      <c r="E84" s="295" t="s">
        <v>846</v>
      </c>
      <c r="F84" s="295" t="s">
        <v>14672</v>
      </c>
      <c r="G84" s="295"/>
      <c r="H84" s="295" t="s">
        <v>1966</v>
      </c>
      <c r="I84" s="295" t="s">
        <v>1882</v>
      </c>
      <c r="J84" s="297" t="str">
        <f t="shared" si="2"/>
        <v>GoldHenan Zhongyuan Gold Smelter of Zhongjin Gold Co. Ltd.</v>
      </c>
      <c r="K84" s="297" t="str">
        <f t="shared" si="3"/>
        <v>GoldHenan Zhongyuan Gold Smelter of Zhongjin Gold Co. Ltd.</v>
      </c>
    </row>
    <row r="85" spans="1:11">
      <c r="A85" s="295" t="s">
        <v>1263</v>
      </c>
      <c r="B85" s="295" t="s">
        <v>27</v>
      </c>
      <c r="C85" s="295" t="s">
        <v>1471</v>
      </c>
      <c r="D85" s="295" t="s">
        <v>1232</v>
      </c>
      <c r="E85" s="295" t="s">
        <v>846</v>
      </c>
      <c r="F85" s="295" t="s">
        <v>14672</v>
      </c>
      <c r="G85" s="295"/>
      <c r="H85" s="295" t="s">
        <v>1966</v>
      </c>
      <c r="I85" s="295" t="s">
        <v>1882</v>
      </c>
      <c r="J85" s="297" t="str">
        <f t="shared" si="2"/>
        <v>GoldHenan Zhongyuan Gold Smelter of Zhongjin Gold Corporation Limited</v>
      </c>
      <c r="K85" s="297" t="str">
        <f t="shared" si="3"/>
        <v>GoldHenan Zhongyuan Gold Smelter of Zhongjin Gold Corporation Limited</v>
      </c>
    </row>
    <row r="86" spans="1:11">
      <c r="A86" s="295" t="s">
        <v>1263</v>
      </c>
      <c r="B86" s="295" t="s">
        <v>61</v>
      </c>
      <c r="C86" s="295" t="s">
        <v>3256</v>
      </c>
      <c r="D86" s="295" t="s">
        <v>1232</v>
      </c>
      <c r="E86" s="295" t="s">
        <v>777</v>
      </c>
      <c r="F86" s="295" t="s">
        <v>14672</v>
      </c>
      <c r="G86" s="295"/>
      <c r="H86" s="295" t="s">
        <v>1855</v>
      </c>
      <c r="I86" s="295" t="s">
        <v>1856</v>
      </c>
      <c r="J86" s="297" t="str">
        <f t="shared" si="2"/>
        <v>GoldHeraeus Ltd. Hong Kong</v>
      </c>
      <c r="K86" s="297" t="str">
        <f t="shared" si="3"/>
        <v>GoldHeraeus Ltd. Hong Kong</v>
      </c>
    </row>
    <row r="87" spans="1:11">
      <c r="A87" s="295" t="s">
        <v>1263</v>
      </c>
      <c r="B87" s="295" t="s">
        <v>3256</v>
      </c>
      <c r="C87" s="295" t="s">
        <v>3256</v>
      </c>
      <c r="D87" s="295" t="s">
        <v>1232</v>
      </c>
      <c r="E87" s="295" t="s">
        <v>777</v>
      </c>
      <c r="F87" s="295" t="s">
        <v>14672</v>
      </c>
      <c r="G87" s="295"/>
      <c r="H87" s="295" t="s">
        <v>1855</v>
      </c>
      <c r="I87" s="295" t="s">
        <v>1856</v>
      </c>
      <c r="J87" s="297" t="str">
        <f t="shared" si="2"/>
        <v>GoldHeraeus Metals Hong Kong Ltd.</v>
      </c>
      <c r="K87" s="297" t="str">
        <f t="shared" si="3"/>
        <v>GoldHeraeus Metals Hong Kong Ltd.</v>
      </c>
    </row>
    <row r="88" spans="1:11">
      <c r="A88" s="295" t="s">
        <v>1263</v>
      </c>
      <c r="B88" s="295" t="s">
        <v>1368</v>
      </c>
      <c r="C88" s="295" t="s">
        <v>1368</v>
      </c>
      <c r="D88" s="295" t="s">
        <v>1234</v>
      </c>
      <c r="E88" s="295" t="s">
        <v>778</v>
      </c>
      <c r="F88" s="295" t="s">
        <v>14672</v>
      </c>
      <c r="G88" s="295"/>
      <c r="H88" s="295" t="s">
        <v>1857</v>
      </c>
      <c r="I88" s="295" t="s">
        <v>5092</v>
      </c>
      <c r="J88" s="297" t="str">
        <f t="shared" si="2"/>
        <v>GoldHeraeus Precious Metals GmbH &amp; Co. KG</v>
      </c>
      <c r="K88" s="297" t="str">
        <f t="shared" si="3"/>
        <v>GoldHeraeus Precious Metals GmbH &amp; Co. KG</v>
      </c>
    </row>
    <row r="89" spans="1:11">
      <c r="A89" s="295" t="s">
        <v>1263</v>
      </c>
      <c r="B89" s="295" t="s">
        <v>2704</v>
      </c>
      <c r="C89" s="295" t="s">
        <v>2704</v>
      </c>
      <c r="D89" s="295" t="s">
        <v>1232</v>
      </c>
      <c r="E89" s="295" t="s">
        <v>779</v>
      </c>
      <c r="F89" s="295" t="s">
        <v>14672</v>
      </c>
      <c r="G89" s="295"/>
      <c r="H89" s="295" t="s">
        <v>2594</v>
      </c>
      <c r="I89" s="295" t="s">
        <v>1851</v>
      </c>
      <c r="J89" s="297" t="str">
        <f t="shared" si="2"/>
        <v>GoldHunan Chenzhou Mining Co., Ltd.</v>
      </c>
      <c r="K89" s="297" t="str">
        <f t="shared" si="3"/>
        <v>GoldHunan Chenzhou Mining Co., Ltd.</v>
      </c>
    </row>
    <row r="90" spans="1:11">
      <c r="A90" s="295" t="s">
        <v>1263</v>
      </c>
      <c r="B90" s="295" t="s">
        <v>1526</v>
      </c>
      <c r="C90" s="295" t="s">
        <v>2704</v>
      </c>
      <c r="D90" s="295" t="s">
        <v>1232</v>
      </c>
      <c r="E90" s="295" t="s">
        <v>779</v>
      </c>
      <c r="F90" s="295" t="s">
        <v>14672</v>
      </c>
      <c r="G90" s="295"/>
      <c r="H90" s="295" t="s">
        <v>2594</v>
      </c>
      <c r="I90" s="295" t="s">
        <v>1851</v>
      </c>
      <c r="J90" s="297" t="str">
        <f t="shared" si="2"/>
        <v>GoldHunan Chenzhou Mining Group Co., Ltd.</v>
      </c>
      <c r="K90" s="297" t="str">
        <f t="shared" si="3"/>
        <v>GoldHunan Chenzhou Mining Group Co., Ltd.</v>
      </c>
    </row>
    <row r="91" spans="1:11">
      <c r="A91" s="295" t="s">
        <v>1263</v>
      </c>
      <c r="B91" s="295" t="s">
        <v>1859</v>
      </c>
      <c r="C91" s="295" t="s">
        <v>2704</v>
      </c>
      <c r="D91" s="295" t="s">
        <v>1232</v>
      </c>
      <c r="E91" s="295" t="s">
        <v>779</v>
      </c>
      <c r="F91" s="295" t="s">
        <v>14672</v>
      </c>
      <c r="G91" s="295"/>
      <c r="H91" s="295" t="s">
        <v>2594</v>
      </c>
      <c r="I91" s="295" t="s">
        <v>1851</v>
      </c>
      <c r="J91" s="297" t="str">
        <f t="shared" si="2"/>
        <v>GoldHunan Chenzhou Mining Industry Co. Ltd.</v>
      </c>
      <c r="K91" s="297" t="str">
        <f t="shared" si="3"/>
        <v>GoldHunan Chenzhou Mining Industry Co. Ltd.</v>
      </c>
    </row>
    <row r="92" spans="1:11">
      <c r="A92" s="295" t="s">
        <v>1263</v>
      </c>
      <c r="B92" s="295" t="s">
        <v>14602</v>
      </c>
      <c r="C92" s="295" t="s">
        <v>14602</v>
      </c>
      <c r="D92" s="295" t="s">
        <v>1232</v>
      </c>
      <c r="E92" s="295" t="s">
        <v>14603</v>
      </c>
      <c r="F92" s="295" t="s">
        <v>14672</v>
      </c>
      <c r="G92" s="295"/>
      <c r="H92" s="295" t="s">
        <v>2075</v>
      </c>
      <c r="I92" s="295" t="s">
        <v>1851</v>
      </c>
      <c r="J92" s="297" t="str">
        <f t="shared" si="2"/>
        <v>GoldHunan Guiyang yinxing Nonferrous Smelting Co., Ltd.</v>
      </c>
      <c r="K92" s="297" t="str">
        <f t="shared" si="3"/>
        <v>GoldHunan Guiyang yinxing Nonferrous Smelting Co., Ltd.</v>
      </c>
    </row>
    <row r="93" spans="1:11">
      <c r="A93" s="295" t="s">
        <v>1263</v>
      </c>
      <c r="B93" s="295" t="s">
        <v>14604</v>
      </c>
      <c r="C93" s="295" t="s">
        <v>14602</v>
      </c>
      <c r="D93" s="295" t="s">
        <v>1232</v>
      </c>
      <c r="E93" s="295" t="s">
        <v>14603</v>
      </c>
      <c r="F93" s="295" t="s">
        <v>14672</v>
      </c>
      <c r="G93" s="295"/>
      <c r="H93" s="295" t="s">
        <v>2075</v>
      </c>
      <c r="I93" s="295" t="s">
        <v>1851</v>
      </c>
      <c r="J93" s="297" t="str">
        <f t="shared" si="2"/>
        <v>GoldHunan Yu Teng Non-Ferrous Metals Co., Ltd.</v>
      </c>
      <c r="K93" s="297" t="str">
        <f t="shared" si="3"/>
        <v>GoldHunan Yu Teng Non-Ferrous Metals Co., Ltd.</v>
      </c>
    </row>
    <row r="94" spans="1:11">
      <c r="A94" s="295" t="s">
        <v>1263</v>
      </c>
      <c r="B94" s="295" t="s">
        <v>3257</v>
      </c>
      <c r="C94" s="295" t="s">
        <v>3257</v>
      </c>
      <c r="D94" s="295" t="s">
        <v>1244</v>
      </c>
      <c r="E94" s="295" t="s">
        <v>780</v>
      </c>
      <c r="F94" s="295" t="s">
        <v>14672</v>
      </c>
      <c r="G94" s="295"/>
      <c r="H94" s="295" t="s">
        <v>1860</v>
      </c>
      <c r="I94" s="295" t="s">
        <v>14240</v>
      </c>
      <c r="J94" s="297" t="str">
        <f t="shared" si="2"/>
        <v>GoldHwaSeong CJ CO., LTD.</v>
      </c>
      <c r="K94" s="297" t="str">
        <f t="shared" si="3"/>
        <v>GoldHwaSeong CJ CO., LTD.</v>
      </c>
    </row>
    <row r="95" spans="1:11">
      <c r="A95" s="295" t="s">
        <v>1263</v>
      </c>
      <c r="B95" s="295" t="s">
        <v>2981</v>
      </c>
      <c r="C95" s="295" t="s">
        <v>2981</v>
      </c>
      <c r="D95" s="295" t="s">
        <v>1232</v>
      </c>
      <c r="E95" s="295" t="s">
        <v>781</v>
      </c>
      <c r="F95" s="295" t="s">
        <v>14672</v>
      </c>
      <c r="G95" s="295"/>
      <c r="H95" s="295" t="s">
        <v>1861</v>
      </c>
      <c r="I95" s="295" t="s">
        <v>4668</v>
      </c>
      <c r="J95" s="297" t="str">
        <f t="shared" si="2"/>
        <v>GoldInner Mongolia Qiankun Gold and Silver Refinery Share Co., Ltd.</v>
      </c>
      <c r="K95" s="297" t="str">
        <f t="shared" si="3"/>
        <v>GoldInner Mongolia Qiankun Gold and Silver Refinery Share Co., Ltd.</v>
      </c>
    </row>
    <row r="96" spans="1:11">
      <c r="A96" s="295" t="s">
        <v>1263</v>
      </c>
      <c r="B96" s="295" t="s">
        <v>1369</v>
      </c>
      <c r="C96" s="295" t="s">
        <v>1369</v>
      </c>
      <c r="D96" s="295" t="s">
        <v>1241</v>
      </c>
      <c r="E96" s="295" t="s">
        <v>782</v>
      </c>
      <c r="F96" s="295" t="s">
        <v>14672</v>
      </c>
      <c r="G96" s="295"/>
      <c r="H96" s="295" t="s">
        <v>1862</v>
      </c>
      <c r="I96" s="295" t="s">
        <v>1844</v>
      </c>
      <c r="J96" s="297" t="str">
        <f t="shared" si="2"/>
        <v>GoldIshifuku Metal Industry Co., Ltd.</v>
      </c>
      <c r="K96" s="297" t="str">
        <f t="shared" si="3"/>
        <v>GoldIshifuku Metal Industry Co., Ltd.</v>
      </c>
    </row>
    <row r="97" spans="1:11">
      <c r="A97" s="295" t="s">
        <v>1263</v>
      </c>
      <c r="B97" s="295" t="s">
        <v>1376</v>
      </c>
      <c r="C97" s="295" t="s">
        <v>1376</v>
      </c>
      <c r="D97" s="295" t="s">
        <v>1017</v>
      </c>
      <c r="E97" s="295" t="s">
        <v>783</v>
      </c>
      <c r="F97" s="295" t="s">
        <v>14672</v>
      </c>
      <c r="G97" s="295"/>
      <c r="H97" s="295" t="s">
        <v>1863</v>
      </c>
      <c r="I97" s="295" t="s">
        <v>12419</v>
      </c>
      <c r="J97" s="297" t="str">
        <f t="shared" si="2"/>
        <v>GoldIstanbul Gold Refinery</v>
      </c>
      <c r="K97" s="297" t="str">
        <f t="shared" si="3"/>
        <v>GoldIstanbul Gold Refinery</v>
      </c>
    </row>
    <row r="98" spans="1:11">
      <c r="A98" s="295" t="s">
        <v>1263</v>
      </c>
      <c r="B98" s="295" t="s">
        <v>3258</v>
      </c>
      <c r="C98" s="295" t="s">
        <v>3258</v>
      </c>
      <c r="D98" s="295" t="s">
        <v>1240</v>
      </c>
      <c r="E98" s="295" t="s">
        <v>3259</v>
      </c>
      <c r="F98" s="295" t="s">
        <v>14672</v>
      </c>
      <c r="G98" s="295"/>
      <c r="H98" s="295" t="s">
        <v>1832</v>
      </c>
      <c r="I98" s="295" t="s">
        <v>7391</v>
      </c>
      <c r="J98" s="297" t="str">
        <f t="shared" si="2"/>
        <v>GoldItalpreziosi</v>
      </c>
      <c r="K98" s="297" t="str">
        <f t="shared" si="3"/>
        <v>GoldItalpreziosi</v>
      </c>
    </row>
    <row r="99" spans="1:11">
      <c r="A99" s="295" t="s">
        <v>1263</v>
      </c>
      <c r="B99" s="295" t="s">
        <v>1036</v>
      </c>
      <c r="C99" s="295" t="s">
        <v>1036</v>
      </c>
      <c r="D99" s="295" t="s">
        <v>1241</v>
      </c>
      <c r="E99" s="295" t="s">
        <v>784</v>
      </c>
      <c r="F99" s="295" t="s">
        <v>14672</v>
      </c>
      <c r="G99" s="295"/>
      <c r="H99" s="295" t="s">
        <v>1864</v>
      </c>
      <c r="I99" s="295" t="s">
        <v>1864</v>
      </c>
      <c r="J99" s="297" t="str">
        <f t="shared" si="2"/>
        <v>GoldJapan Mint</v>
      </c>
      <c r="K99" s="297" t="str">
        <f t="shared" si="3"/>
        <v>GoldJapan Mint</v>
      </c>
    </row>
    <row r="100" spans="1:11">
      <c r="A100" s="295" t="s">
        <v>1263</v>
      </c>
      <c r="B100" s="295" t="s">
        <v>1867</v>
      </c>
      <c r="C100" s="295" t="s">
        <v>2982</v>
      </c>
      <c r="D100" s="295" t="s">
        <v>1232</v>
      </c>
      <c r="E100" s="295" t="s">
        <v>785</v>
      </c>
      <c r="F100" s="295" t="s">
        <v>14672</v>
      </c>
      <c r="G100" s="295"/>
      <c r="H100" s="295" t="s">
        <v>1865</v>
      </c>
      <c r="I100" s="295" t="s">
        <v>1866</v>
      </c>
      <c r="J100" s="297" t="str">
        <f t="shared" si="2"/>
        <v>GoldJCC</v>
      </c>
      <c r="K100" s="297" t="str">
        <f t="shared" si="3"/>
        <v>GoldJCC</v>
      </c>
    </row>
    <row r="101" spans="1:11">
      <c r="A101" s="295" t="s">
        <v>1263</v>
      </c>
      <c r="B101" s="295" t="s">
        <v>2982</v>
      </c>
      <c r="C101" s="295" t="s">
        <v>2982</v>
      </c>
      <c r="D101" s="295" t="s">
        <v>1232</v>
      </c>
      <c r="E101" s="295" t="s">
        <v>785</v>
      </c>
      <c r="F101" s="295" t="s">
        <v>14672</v>
      </c>
      <c r="G101" s="295"/>
      <c r="H101" s="295" t="s">
        <v>1865</v>
      </c>
      <c r="I101" s="295" t="s">
        <v>1866</v>
      </c>
      <c r="J101" s="297" t="str">
        <f t="shared" si="2"/>
        <v>GoldJiangxi Copper Co., Ltd.</v>
      </c>
      <c r="K101" s="297" t="str">
        <f t="shared" si="3"/>
        <v>GoldJiangxi Copper Co., Ltd.</v>
      </c>
    </row>
    <row r="102" spans="1:11">
      <c r="A102" s="295" t="s">
        <v>1263</v>
      </c>
      <c r="B102" s="295" t="s">
        <v>1148</v>
      </c>
      <c r="C102" s="295" t="s">
        <v>2967</v>
      </c>
      <c r="D102" s="295" t="s">
        <v>1229</v>
      </c>
      <c r="E102" s="295" t="s">
        <v>787</v>
      </c>
      <c r="F102" s="295" t="s">
        <v>14672</v>
      </c>
      <c r="G102" s="295"/>
      <c r="H102" s="295" t="s">
        <v>1871</v>
      </c>
      <c r="I102" s="295" t="s">
        <v>1872</v>
      </c>
      <c r="J102" s="297" t="str">
        <f t="shared" si="2"/>
        <v>GoldJohnson Matthey Canada</v>
      </c>
      <c r="K102" s="297" t="str">
        <f t="shared" si="3"/>
        <v>GoldJohnson Matthey Canada</v>
      </c>
    </row>
    <row r="103" spans="1:11">
      <c r="A103" s="295" t="s">
        <v>1263</v>
      </c>
      <c r="B103" s="295" t="s">
        <v>2608</v>
      </c>
      <c r="C103" s="295" t="s">
        <v>2686</v>
      </c>
      <c r="D103" s="295" t="s">
        <v>3153</v>
      </c>
      <c r="E103" s="295" t="s">
        <v>786</v>
      </c>
      <c r="F103" s="295" t="s">
        <v>14672</v>
      </c>
      <c r="G103" s="295"/>
      <c r="H103" s="295" t="s">
        <v>1868</v>
      </c>
      <c r="I103" s="295" t="s">
        <v>1869</v>
      </c>
      <c r="J103" s="297" t="str">
        <f t="shared" si="2"/>
        <v>GoldJohnson Matthey Inc.</v>
      </c>
      <c r="K103" s="297" t="str">
        <f t="shared" si="3"/>
        <v>GoldJohnson Matthey Inc.</v>
      </c>
    </row>
    <row r="104" spans="1:11">
      <c r="A104" s="295" t="s">
        <v>1263</v>
      </c>
      <c r="B104" s="295" t="s">
        <v>1870</v>
      </c>
      <c r="C104" s="295" t="s">
        <v>2686</v>
      </c>
      <c r="D104" s="295" t="s">
        <v>3153</v>
      </c>
      <c r="E104" s="295" t="s">
        <v>786</v>
      </c>
      <c r="F104" s="295" t="s">
        <v>14672</v>
      </c>
      <c r="G104" s="295"/>
      <c r="H104" s="295" t="s">
        <v>1868</v>
      </c>
      <c r="I104" s="295" t="s">
        <v>1869</v>
      </c>
      <c r="J104" s="297" t="str">
        <f t="shared" si="2"/>
        <v>GoldJohnson Matthey Inc. (USA)</v>
      </c>
      <c r="K104" s="297" t="str">
        <f t="shared" si="3"/>
        <v>GoldJohnson Matthey Inc. (USA)</v>
      </c>
    </row>
    <row r="105" spans="1:11">
      <c r="A105" s="295" t="s">
        <v>1263</v>
      </c>
      <c r="B105" s="295" t="s">
        <v>2609</v>
      </c>
      <c r="C105" s="295" t="s">
        <v>2967</v>
      </c>
      <c r="D105" s="295" t="s">
        <v>1229</v>
      </c>
      <c r="E105" s="295" t="s">
        <v>787</v>
      </c>
      <c r="F105" s="295" t="s">
        <v>14672</v>
      </c>
      <c r="G105" s="295"/>
      <c r="H105" s="295" t="s">
        <v>1871</v>
      </c>
      <c r="I105" s="295" t="s">
        <v>1872</v>
      </c>
      <c r="J105" s="297" t="str">
        <f t="shared" si="2"/>
        <v>GoldJohnson Matthey Limited</v>
      </c>
      <c r="K105" s="297" t="str">
        <f t="shared" si="3"/>
        <v>GoldJohnson Matthey Limited</v>
      </c>
    </row>
    <row r="106" spans="1:11">
      <c r="A106" s="295" t="s">
        <v>1263</v>
      </c>
      <c r="B106" s="295" t="s">
        <v>1037</v>
      </c>
      <c r="C106" s="295" t="s">
        <v>1037</v>
      </c>
      <c r="D106" s="295" t="s">
        <v>1011</v>
      </c>
      <c r="E106" s="295" t="s">
        <v>788</v>
      </c>
      <c r="F106" s="295" t="s">
        <v>14672</v>
      </c>
      <c r="G106" s="295"/>
      <c r="H106" s="295" t="s">
        <v>1873</v>
      </c>
      <c r="I106" s="295" t="s">
        <v>11091</v>
      </c>
      <c r="J106" s="297" t="str">
        <f t="shared" si="2"/>
        <v>GoldJSC Ekaterinburg Non-Ferrous Metal Processing Plant</v>
      </c>
      <c r="K106" s="297" t="str">
        <f t="shared" si="3"/>
        <v>GoldJSC Ekaterinburg Non-Ferrous Metal Processing Plant</v>
      </c>
    </row>
    <row r="107" spans="1:11">
      <c r="A107" s="295" t="s">
        <v>1263</v>
      </c>
      <c r="B107" s="295" t="s">
        <v>1575</v>
      </c>
      <c r="C107" s="295" t="s">
        <v>1575</v>
      </c>
      <c r="D107" s="295" t="s">
        <v>1011</v>
      </c>
      <c r="E107" s="295" t="s">
        <v>789</v>
      </c>
      <c r="F107" s="295" t="s">
        <v>14672</v>
      </c>
      <c r="G107" s="295"/>
      <c r="H107" s="295" t="s">
        <v>1873</v>
      </c>
      <c r="I107" s="295" t="s">
        <v>11091</v>
      </c>
      <c r="J107" s="297" t="str">
        <f t="shared" si="2"/>
        <v>GoldJSC Uralelectromed</v>
      </c>
      <c r="K107" s="297" t="str">
        <f t="shared" si="3"/>
        <v>GoldJSC Uralelectromed</v>
      </c>
    </row>
    <row r="108" spans="1:11">
      <c r="A108" s="295" t="s">
        <v>1263</v>
      </c>
      <c r="B108" s="295" t="s">
        <v>62</v>
      </c>
      <c r="C108" s="295" t="s">
        <v>62</v>
      </c>
      <c r="D108" s="295" t="s">
        <v>1241</v>
      </c>
      <c r="E108" s="295" t="s">
        <v>790</v>
      </c>
      <c r="F108" s="295" t="s">
        <v>14672</v>
      </c>
      <c r="G108" s="295"/>
      <c r="H108" s="295" t="s">
        <v>3061</v>
      </c>
      <c r="I108" s="295" t="s">
        <v>7585</v>
      </c>
      <c r="J108" s="297" t="str">
        <f t="shared" si="2"/>
        <v>GoldJX Nippon Mining &amp; Metals Co., Ltd.</v>
      </c>
      <c r="K108" s="297" t="str">
        <f t="shared" si="3"/>
        <v>GoldJX Nippon Mining &amp; Metals Co., Ltd.</v>
      </c>
    </row>
    <row r="109" spans="1:11">
      <c r="A109" s="295" t="s">
        <v>1263</v>
      </c>
      <c r="B109" s="295" t="s">
        <v>1993</v>
      </c>
      <c r="C109" s="295" t="s">
        <v>1993</v>
      </c>
      <c r="D109" s="295" t="s">
        <v>1224</v>
      </c>
      <c r="E109" s="295" t="s">
        <v>1994</v>
      </c>
      <c r="F109" s="295" t="s">
        <v>14672</v>
      </c>
      <c r="G109" s="295"/>
      <c r="H109" s="295" t="s">
        <v>1990</v>
      </c>
      <c r="I109" s="295" t="s">
        <v>3339</v>
      </c>
      <c r="J109" s="297" t="str">
        <f t="shared" si="2"/>
        <v>GoldKaloti Precious Metals</v>
      </c>
      <c r="K109" s="297" t="str">
        <f t="shared" si="3"/>
        <v>GoldKaloti Precious Metals</v>
      </c>
    </row>
    <row r="110" spans="1:11">
      <c r="A110" s="295" t="s">
        <v>1263</v>
      </c>
      <c r="B110" s="295" t="s">
        <v>2676</v>
      </c>
      <c r="C110" s="295" t="s">
        <v>2676</v>
      </c>
      <c r="D110" s="295" t="s">
        <v>1242</v>
      </c>
      <c r="E110" s="295" t="s">
        <v>2677</v>
      </c>
      <c r="F110" s="295" t="s">
        <v>14672</v>
      </c>
      <c r="G110" s="295"/>
      <c r="H110" s="295" t="s">
        <v>2678</v>
      </c>
      <c r="I110" s="295" t="s">
        <v>7990</v>
      </c>
      <c r="J110" s="297" t="str">
        <f t="shared" si="2"/>
        <v>GoldKazakhmys Smelting LLC</v>
      </c>
      <c r="K110" s="297" t="str">
        <f t="shared" si="3"/>
        <v>GoldKazakhmys Smelting LLC</v>
      </c>
    </row>
    <row r="111" spans="1:11">
      <c r="A111" s="295" t="s">
        <v>1263</v>
      </c>
      <c r="B111" s="295" t="s">
        <v>1874</v>
      </c>
      <c r="C111" s="295" t="s">
        <v>1874</v>
      </c>
      <c r="D111" s="295" t="s">
        <v>1242</v>
      </c>
      <c r="E111" s="295" t="s">
        <v>791</v>
      </c>
      <c r="F111" s="295" t="s">
        <v>14672</v>
      </c>
      <c r="G111" s="295"/>
      <c r="H111" s="295" t="s">
        <v>1875</v>
      </c>
      <c r="I111" s="295" t="s">
        <v>7990</v>
      </c>
      <c r="J111" s="297" t="str">
        <f t="shared" si="2"/>
        <v>GoldKazzinc</v>
      </c>
      <c r="K111" s="297" t="str">
        <f t="shared" si="3"/>
        <v>GoldKazzinc</v>
      </c>
    </row>
    <row r="112" spans="1:11">
      <c r="A112" s="295" t="s">
        <v>1263</v>
      </c>
      <c r="B112" s="295" t="s">
        <v>792</v>
      </c>
      <c r="C112" s="295" t="s">
        <v>792</v>
      </c>
      <c r="D112" s="295" t="s">
        <v>3153</v>
      </c>
      <c r="E112" s="295" t="s">
        <v>793</v>
      </c>
      <c r="F112" s="295" t="s">
        <v>14672</v>
      </c>
      <c r="G112" s="295"/>
      <c r="H112" s="295" t="s">
        <v>1876</v>
      </c>
      <c r="I112" s="295" t="s">
        <v>1869</v>
      </c>
      <c r="J112" s="297" t="str">
        <f t="shared" si="2"/>
        <v>GoldKennecott Utah Copper LLC</v>
      </c>
      <c r="K112" s="297" t="str">
        <f t="shared" si="3"/>
        <v>GoldKennecott Utah Copper LLC</v>
      </c>
    </row>
    <row r="113" spans="1:11">
      <c r="A113" s="295" t="s">
        <v>1263</v>
      </c>
      <c r="B113" s="295" t="s">
        <v>3261</v>
      </c>
      <c r="C113" s="295" t="s">
        <v>14012</v>
      </c>
      <c r="D113" s="295" t="s">
        <v>1010</v>
      </c>
      <c r="E113" s="295" t="s">
        <v>1545</v>
      </c>
      <c r="F113" s="295" t="s">
        <v>14672</v>
      </c>
      <c r="G113" s="295"/>
      <c r="H113" s="295" t="s">
        <v>1983</v>
      </c>
      <c r="I113" s="295" t="s">
        <v>10630</v>
      </c>
      <c r="J113" s="297" t="str">
        <f t="shared" si="2"/>
        <v>GoldKGHM Polska Miedz S.A.</v>
      </c>
      <c r="K113" s="297" t="str">
        <f t="shared" si="3"/>
        <v>GoldKGHM Polska Miedz S.A.</v>
      </c>
    </row>
    <row r="114" spans="1:11">
      <c r="A114" s="295" t="s">
        <v>1263</v>
      </c>
      <c r="B114" s="295" t="s">
        <v>14012</v>
      </c>
      <c r="C114" s="295" t="s">
        <v>14012</v>
      </c>
      <c r="D114" s="295" t="s">
        <v>1010</v>
      </c>
      <c r="E114" s="295" t="s">
        <v>1545</v>
      </c>
      <c r="F114" s="295" t="s">
        <v>14672</v>
      </c>
      <c r="G114" s="295"/>
      <c r="H114" s="295" t="s">
        <v>1983</v>
      </c>
      <c r="I114" s="295" t="s">
        <v>10630</v>
      </c>
      <c r="J114" s="297" t="str">
        <f t="shared" si="2"/>
        <v>GoldKGHM Polska Miedz Spolka Akcyjna</v>
      </c>
      <c r="K114" s="297" t="str">
        <f t="shared" si="3"/>
        <v>GoldKGHM Polska Miedz Spolka Akcyjna</v>
      </c>
    </row>
    <row r="115" spans="1:11">
      <c r="A115" s="295" t="s">
        <v>1263</v>
      </c>
      <c r="B115" s="295" t="s">
        <v>1544</v>
      </c>
      <c r="C115" s="295" t="s">
        <v>14012</v>
      </c>
      <c r="D115" s="295" t="s">
        <v>1010</v>
      </c>
      <c r="E115" s="295" t="s">
        <v>1545</v>
      </c>
      <c r="F115" s="295" t="s">
        <v>14672</v>
      </c>
      <c r="G115" s="295"/>
      <c r="H115" s="295" t="s">
        <v>1983</v>
      </c>
      <c r="I115" s="295" t="s">
        <v>10630</v>
      </c>
      <c r="J115" s="297" t="str">
        <f t="shared" si="2"/>
        <v>GoldKGHM Polska Miedź Spółka Akcyjna</v>
      </c>
      <c r="K115" s="297" t="str">
        <f t="shared" si="3"/>
        <v>GoldKGHM Polska Miedź Spółka Akcyjna</v>
      </c>
    </row>
    <row r="116" spans="1:11">
      <c r="A116" s="295" t="s">
        <v>1263</v>
      </c>
      <c r="B116" s="295" t="s">
        <v>2610</v>
      </c>
      <c r="C116" s="295" t="s">
        <v>2610</v>
      </c>
      <c r="D116" s="295" t="s">
        <v>1241</v>
      </c>
      <c r="E116" s="295" t="s">
        <v>794</v>
      </c>
      <c r="F116" s="295" t="s">
        <v>14672</v>
      </c>
      <c r="G116" s="295"/>
      <c r="H116" s="295" t="s">
        <v>1877</v>
      </c>
      <c r="I116" s="295" t="s">
        <v>1844</v>
      </c>
      <c r="J116" s="297" t="str">
        <f t="shared" si="2"/>
        <v>GoldKojima Chemicals Co., Ltd.</v>
      </c>
      <c r="K116" s="297" t="str">
        <f t="shared" si="3"/>
        <v>GoldKojima Chemicals Co., Ltd.</v>
      </c>
    </row>
    <row r="117" spans="1:11">
      <c r="A117" s="295" t="s">
        <v>1263</v>
      </c>
      <c r="B117" s="295" t="s">
        <v>1878</v>
      </c>
      <c r="C117" s="295" t="s">
        <v>2610</v>
      </c>
      <c r="D117" s="295" t="s">
        <v>1241</v>
      </c>
      <c r="E117" s="295" t="s">
        <v>794</v>
      </c>
      <c r="F117" s="295" t="s">
        <v>14672</v>
      </c>
      <c r="G117" s="295"/>
      <c r="H117" s="295" t="s">
        <v>1877</v>
      </c>
      <c r="I117" s="295" t="s">
        <v>1844</v>
      </c>
      <c r="J117" s="297" t="str">
        <f t="shared" si="2"/>
        <v>GoldKojima Kagaku Yakuhin Co., Ltd</v>
      </c>
      <c r="K117" s="297" t="str">
        <f t="shared" si="3"/>
        <v>GoldKojima Kagaku Yakuhin Co., Ltd</v>
      </c>
    </row>
    <row r="118" spans="1:11">
      <c r="A118" s="295" t="s">
        <v>1263</v>
      </c>
      <c r="B118" s="295" t="s">
        <v>2711</v>
      </c>
      <c r="C118" s="295" t="s">
        <v>14012</v>
      </c>
      <c r="D118" s="295" t="s">
        <v>1010</v>
      </c>
      <c r="E118" s="295" t="s">
        <v>1545</v>
      </c>
      <c r="F118" s="295" t="s">
        <v>14672</v>
      </c>
      <c r="G118" s="295"/>
      <c r="H118" s="295" t="s">
        <v>1983</v>
      </c>
      <c r="I118" s="295" t="s">
        <v>10630</v>
      </c>
      <c r="J118" s="297" t="str">
        <f t="shared" si="2"/>
        <v>GoldKombinat Gorniczo Hutniczy Miedz Polska Miedz S.A.</v>
      </c>
      <c r="K118" s="297" t="str">
        <f t="shared" si="3"/>
        <v>GoldKombinat Gorniczo Hutniczy Miedz Polska Miedz S.A.</v>
      </c>
    </row>
    <row r="119" spans="1:11">
      <c r="A119" s="295" t="s">
        <v>1263</v>
      </c>
      <c r="B119" s="295" t="s">
        <v>2985</v>
      </c>
      <c r="C119" s="295" t="s">
        <v>2985</v>
      </c>
      <c r="D119" s="295" t="s">
        <v>1244</v>
      </c>
      <c r="E119" s="295" t="s">
        <v>2000</v>
      </c>
      <c r="F119" s="295" t="s">
        <v>14672</v>
      </c>
      <c r="G119" s="295"/>
      <c r="H119" s="295" t="s">
        <v>2001</v>
      </c>
      <c r="I119" s="295" t="s">
        <v>14246</v>
      </c>
      <c r="J119" s="297" t="str">
        <f t="shared" si="2"/>
        <v>GoldKorea Zinc Co., Ltd.</v>
      </c>
      <c r="K119" s="297" t="str">
        <f t="shared" si="3"/>
        <v>GoldKorea Zinc Co., Ltd.</v>
      </c>
    </row>
    <row r="120" spans="1:11">
      <c r="A120" s="295" t="s">
        <v>1263</v>
      </c>
      <c r="B120" s="295" t="s">
        <v>14299</v>
      </c>
      <c r="C120" s="295" t="s">
        <v>792</v>
      </c>
      <c r="D120" s="295" t="s">
        <v>3153</v>
      </c>
      <c r="E120" s="295" t="s">
        <v>793</v>
      </c>
      <c r="F120" s="295" t="s">
        <v>14672</v>
      </c>
      <c r="G120" s="295"/>
      <c r="H120" s="295" t="s">
        <v>1876</v>
      </c>
      <c r="I120" s="295" t="s">
        <v>1869</v>
      </c>
      <c r="J120" s="297" t="str">
        <f t="shared" si="2"/>
        <v>GoldKUC</v>
      </c>
      <c r="K120" s="297" t="str">
        <f t="shared" si="3"/>
        <v>GoldKUC</v>
      </c>
    </row>
    <row r="121" spans="1:11">
      <c r="A121" s="295" t="s">
        <v>1263</v>
      </c>
      <c r="B121" s="295" t="s">
        <v>974</v>
      </c>
      <c r="C121" s="295" t="s">
        <v>974</v>
      </c>
      <c r="D121" s="295" t="s">
        <v>1243</v>
      </c>
      <c r="E121" s="295" t="s">
        <v>795</v>
      </c>
      <c r="F121" s="295" t="s">
        <v>14672</v>
      </c>
      <c r="G121" s="295"/>
      <c r="H121" s="295" t="s">
        <v>1879</v>
      </c>
      <c r="I121" s="295" t="s">
        <v>14229</v>
      </c>
      <c r="J121" s="297" t="str">
        <f t="shared" si="2"/>
        <v>GoldKyrgyzaltyn JSC</v>
      </c>
      <c r="K121" s="297" t="str">
        <f t="shared" si="3"/>
        <v>GoldKyrgyzaltyn JSC</v>
      </c>
    </row>
    <row r="122" spans="1:11">
      <c r="A122" s="295" t="s">
        <v>1263</v>
      </c>
      <c r="B122" s="295" t="s">
        <v>3262</v>
      </c>
      <c r="C122" s="295" t="s">
        <v>3262</v>
      </c>
      <c r="D122" s="295" t="s">
        <v>1011</v>
      </c>
      <c r="E122" s="295" t="s">
        <v>3263</v>
      </c>
      <c r="F122" s="295" t="s">
        <v>14672</v>
      </c>
      <c r="G122" s="295"/>
      <c r="H122" s="295" t="s">
        <v>13573</v>
      </c>
      <c r="I122" s="295" t="s">
        <v>11098</v>
      </c>
      <c r="J122" s="297" t="str">
        <f t="shared" si="2"/>
        <v>GoldKyshtym Copper-Electrolytic Plant ZAO</v>
      </c>
      <c r="K122" s="297" t="str">
        <f t="shared" si="3"/>
        <v>GoldKyshtym Copper-Electrolytic Plant ZAO</v>
      </c>
    </row>
    <row r="123" spans="1:11">
      <c r="A123" s="295" t="s">
        <v>1263</v>
      </c>
      <c r="B123" s="295" t="s">
        <v>2712</v>
      </c>
      <c r="C123" s="295" t="s">
        <v>1033</v>
      </c>
      <c r="D123" s="295" t="s">
        <v>1246</v>
      </c>
      <c r="E123" s="295" t="s">
        <v>760</v>
      </c>
      <c r="F123" s="295" t="s">
        <v>14672</v>
      </c>
      <c r="G123" s="295"/>
      <c r="H123" s="295" t="s">
        <v>1821</v>
      </c>
      <c r="I123" s="295" t="s">
        <v>1822</v>
      </c>
      <c r="J123" s="297" t="str">
        <f t="shared" si="2"/>
        <v>GoldLa Caridad</v>
      </c>
      <c r="K123" s="297" t="str">
        <f t="shared" si="3"/>
        <v>GoldLa Caridad</v>
      </c>
    </row>
    <row r="124" spans="1:11">
      <c r="A124" s="295" t="s">
        <v>1263</v>
      </c>
      <c r="B124" s="295" t="s">
        <v>28</v>
      </c>
      <c r="C124" s="295" t="s">
        <v>2626</v>
      </c>
      <c r="D124" s="295" t="s">
        <v>1232</v>
      </c>
      <c r="E124" s="295" t="s">
        <v>834</v>
      </c>
      <c r="F124" s="295" t="s">
        <v>14672</v>
      </c>
      <c r="G124" s="295"/>
      <c r="H124" s="295" t="s">
        <v>1931</v>
      </c>
      <c r="I124" s="295" t="s">
        <v>1914</v>
      </c>
      <c r="J124" s="297" t="str">
        <f t="shared" si="2"/>
        <v>GoldLAIZHOU SHANDONG</v>
      </c>
      <c r="K124" s="297" t="str">
        <f t="shared" si="3"/>
        <v>GoldLAIZHOU SHANDONG</v>
      </c>
    </row>
    <row r="125" spans="1:11">
      <c r="A125" s="295" t="s">
        <v>1263</v>
      </c>
      <c r="B125" s="295" t="s">
        <v>2986</v>
      </c>
      <c r="C125" s="295" t="s">
        <v>2986</v>
      </c>
      <c r="D125" s="295" t="s">
        <v>1012</v>
      </c>
      <c r="E125" s="295" t="s">
        <v>796</v>
      </c>
      <c r="F125" s="295" t="s">
        <v>14672</v>
      </c>
      <c r="G125" s="295"/>
      <c r="H125" s="295" t="s">
        <v>1880</v>
      </c>
      <c r="I125" s="295" t="s">
        <v>11235</v>
      </c>
      <c r="J125" s="297" t="str">
        <f t="shared" si="2"/>
        <v>GoldL'azurde Company For Jewelry</v>
      </c>
      <c r="K125" s="297" t="str">
        <f t="shared" si="3"/>
        <v>GoldL'azurde Company For Jewelry</v>
      </c>
    </row>
    <row r="126" spans="1:11">
      <c r="A126" s="295" t="s">
        <v>1263</v>
      </c>
      <c r="B126" s="295" t="s">
        <v>3159</v>
      </c>
      <c r="C126" s="295" t="s">
        <v>2987</v>
      </c>
      <c r="D126" s="295" t="s">
        <v>1232</v>
      </c>
      <c r="E126" s="295" t="s">
        <v>1546</v>
      </c>
      <c r="F126" s="295" t="s">
        <v>14672</v>
      </c>
      <c r="G126" s="295"/>
      <c r="H126" s="295" t="s">
        <v>1881</v>
      </c>
      <c r="I126" s="295" t="s">
        <v>1882</v>
      </c>
      <c r="J126" s="297" t="str">
        <f t="shared" si="2"/>
        <v>GoldLinBao Gold Mining</v>
      </c>
      <c r="K126" s="297" t="str">
        <f t="shared" si="3"/>
        <v>GoldLinBao Gold Mining</v>
      </c>
    </row>
    <row r="127" spans="1:11">
      <c r="A127" s="295" t="s">
        <v>1263</v>
      </c>
      <c r="B127" s="295" t="s">
        <v>2987</v>
      </c>
      <c r="C127" s="295" t="s">
        <v>2987</v>
      </c>
      <c r="D127" s="295" t="s">
        <v>1232</v>
      </c>
      <c r="E127" s="295" t="s">
        <v>1546</v>
      </c>
      <c r="F127" s="295" t="s">
        <v>14672</v>
      </c>
      <c r="G127" s="295"/>
      <c r="H127" s="295" t="s">
        <v>1881</v>
      </c>
      <c r="I127" s="295" t="s">
        <v>1882</v>
      </c>
      <c r="J127" s="297" t="str">
        <f t="shared" si="2"/>
        <v>GoldLingbao Gold Co., Ltd.</v>
      </c>
      <c r="K127" s="297" t="str">
        <f t="shared" si="3"/>
        <v>GoldLingbao Gold Co., Ltd.</v>
      </c>
    </row>
    <row r="128" spans="1:11">
      <c r="A128" s="295" t="s">
        <v>1263</v>
      </c>
      <c r="B128" s="295" t="s">
        <v>2611</v>
      </c>
      <c r="C128" s="295" t="s">
        <v>2611</v>
      </c>
      <c r="D128" s="295" t="s">
        <v>1232</v>
      </c>
      <c r="E128" s="295" t="s">
        <v>797</v>
      </c>
      <c r="F128" s="295" t="s">
        <v>14672</v>
      </c>
      <c r="G128" s="295"/>
      <c r="H128" s="295" t="s">
        <v>1881</v>
      </c>
      <c r="I128" s="295" t="s">
        <v>1882</v>
      </c>
      <c r="J128" s="297" t="str">
        <f t="shared" si="2"/>
        <v>GoldLingbao Jinyuan Tonghui Refinery Co., Ltd.</v>
      </c>
      <c r="K128" s="297" t="str">
        <f t="shared" si="3"/>
        <v>GoldLingbao Jinyuan Tonghui Refinery Co., Ltd.</v>
      </c>
    </row>
    <row r="129" spans="1:11">
      <c r="A129" s="295" t="s">
        <v>1263</v>
      </c>
      <c r="B129" s="295" t="s">
        <v>3160</v>
      </c>
      <c r="C129" s="295" t="s">
        <v>3160</v>
      </c>
      <c r="D129" s="295" t="s">
        <v>1223</v>
      </c>
      <c r="E129" s="295" t="s">
        <v>3161</v>
      </c>
      <c r="F129" s="295" t="s">
        <v>14672</v>
      </c>
      <c r="G129" s="295"/>
      <c r="H129" s="295" t="s">
        <v>3178</v>
      </c>
      <c r="I129" s="295" t="s">
        <v>3178</v>
      </c>
      <c r="J129" s="297" t="str">
        <f t="shared" si="2"/>
        <v>GoldL'Orfebre S.A.</v>
      </c>
      <c r="K129" s="297" t="str">
        <f t="shared" si="3"/>
        <v>GoldL'Orfebre S.A.</v>
      </c>
    </row>
    <row r="130" spans="1:11">
      <c r="A130" s="295" t="s">
        <v>1263</v>
      </c>
      <c r="B130" s="295" t="s">
        <v>63</v>
      </c>
      <c r="C130" s="295" t="s">
        <v>63</v>
      </c>
      <c r="D130" s="295" t="s">
        <v>1244</v>
      </c>
      <c r="E130" s="295" t="s">
        <v>798</v>
      </c>
      <c r="F130" s="295" t="s">
        <v>14672</v>
      </c>
      <c r="G130" s="295"/>
      <c r="H130" s="295" t="s">
        <v>1883</v>
      </c>
      <c r="I130" s="295" t="s">
        <v>14236</v>
      </c>
      <c r="J130" s="297" t="str">
        <f t="shared" si="2"/>
        <v>GoldLS-NIKKO Copper Inc.</v>
      </c>
      <c r="K130" s="297" t="str">
        <f t="shared" si="3"/>
        <v>GoldLS-NIKKO Copper Inc.</v>
      </c>
    </row>
    <row r="131" spans="1:11">
      <c r="A131" s="295" t="s">
        <v>1263</v>
      </c>
      <c r="B131" s="295" t="s">
        <v>1884</v>
      </c>
      <c r="C131" s="295" t="s">
        <v>1884</v>
      </c>
      <c r="D131" s="295" t="s">
        <v>1232</v>
      </c>
      <c r="E131" s="295" t="s">
        <v>800</v>
      </c>
      <c r="F131" s="295" t="s">
        <v>14672</v>
      </c>
      <c r="G131" s="295"/>
      <c r="H131" s="295" t="s">
        <v>1885</v>
      </c>
      <c r="I131" s="295" t="s">
        <v>1882</v>
      </c>
      <c r="J131" s="297" t="str">
        <f t="shared" si="2"/>
        <v>GoldLuoyang Zijin Yinhui Gold Refinery Co., Ltd.</v>
      </c>
      <c r="K131" s="297" t="str">
        <f t="shared" si="3"/>
        <v>GoldLuoyang Zijin Yinhui Gold Refinery Co., Ltd.</v>
      </c>
    </row>
    <row r="132" spans="1:11">
      <c r="A132" s="295" t="s">
        <v>1263</v>
      </c>
      <c r="B132" s="295" t="s">
        <v>29</v>
      </c>
      <c r="C132" s="295" t="s">
        <v>1884</v>
      </c>
      <c r="D132" s="295" t="s">
        <v>1232</v>
      </c>
      <c r="E132" s="295" t="s">
        <v>800</v>
      </c>
      <c r="F132" s="295" t="s">
        <v>14672</v>
      </c>
      <c r="G132" s="295"/>
      <c r="H132" s="295" t="s">
        <v>1885</v>
      </c>
      <c r="I132" s="295" t="s">
        <v>1882</v>
      </c>
      <c r="J132" s="297" t="str">
        <f t="shared" si="2"/>
        <v>GoldLuoyang Zijin Yinhui Gold Smelting</v>
      </c>
      <c r="K132" s="297" t="str">
        <f t="shared" si="3"/>
        <v>GoldLuoyang Zijin Yinhui Gold Smelting</v>
      </c>
    </row>
    <row r="133" spans="1:11">
      <c r="A133" s="295" t="s">
        <v>1263</v>
      </c>
      <c r="B133" s="295" t="s">
        <v>799</v>
      </c>
      <c r="C133" s="295" t="s">
        <v>1884</v>
      </c>
      <c r="D133" s="295" t="s">
        <v>1232</v>
      </c>
      <c r="E133" s="295" t="s">
        <v>800</v>
      </c>
      <c r="F133" s="295" t="s">
        <v>14672</v>
      </c>
      <c r="G133" s="295"/>
      <c r="H133" s="295" t="s">
        <v>1885</v>
      </c>
      <c r="I133" s="295" t="s">
        <v>1882</v>
      </c>
      <c r="J133" s="297" t="str">
        <f t="shared" si="2"/>
        <v>GoldLuoyang Zijin Yinhui Metal Smelt Co Ltd</v>
      </c>
      <c r="K133" s="297" t="str">
        <f t="shared" si="3"/>
        <v>GoldLuoyang Zijin Yinhui Metal Smelt Co Ltd</v>
      </c>
    </row>
    <row r="134" spans="1:11">
      <c r="A134" s="295" t="s">
        <v>1263</v>
      </c>
      <c r="B134" s="295" t="s">
        <v>3264</v>
      </c>
      <c r="C134" s="295" t="s">
        <v>3264</v>
      </c>
      <c r="D134" s="295" t="s">
        <v>1228</v>
      </c>
      <c r="E134" s="295" t="s">
        <v>3265</v>
      </c>
      <c r="F134" s="295" t="s">
        <v>14672</v>
      </c>
      <c r="G134" s="295"/>
      <c r="H134" s="295" t="s">
        <v>3266</v>
      </c>
      <c r="I134" s="295" t="s">
        <v>1954</v>
      </c>
      <c r="J134" s="297" t="str">
        <f t="shared" ref="J134:J197" si="4">A134&amp;B134</f>
        <v>GoldMarsam Metals</v>
      </c>
      <c r="K134" s="297" t="str">
        <f t="shared" ref="K134:K197" si="5">A134&amp;B134</f>
        <v>GoldMarsam Metals</v>
      </c>
    </row>
    <row r="135" spans="1:11">
      <c r="A135" s="295" t="s">
        <v>1263</v>
      </c>
      <c r="B135" s="295" t="s">
        <v>1038</v>
      </c>
      <c r="C135" s="295" t="s">
        <v>1038</v>
      </c>
      <c r="D135" s="295" t="s">
        <v>3153</v>
      </c>
      <c r="E135" s="295" t="s">
        <v>801</v>
      </c>
      <c r="F135" s="295" t="s">
        <v>14672</v>
      </c>
      <c r="G135" s="295"/>
      <c r="H135" s="295" t="s">
        <v>1886</v>
      </c>
      <c r="I135" s="295" t="s">
        <v>1887</v>
      </c>
      <c r="J135" s="297" t="str">
        <f t="shared" si="4"/>
        <v>GoldMaterion</v>
      </c>
      <c r="K135" s="297" t="str">
        <f t="shared" si="5"/>
        <v>GoldMaterion</v>
      </c>
    </row>
    <row r="136" spans="1:11">
      <c r="A136" s="295" t="s">
        <v>1263</v>
      </c>
      <c r="B136" s="295" t="s">
        <v>64</v>
      </c>
      <c r="C136" s="295" t="s">
        <v>64</v>
      </c>
      <c r="D136" s="295" t="s">
        <v>1241</v>
      </c>
      <c r="E136" s="295" t="s">
        <v>802</v>
      </c>
      <c r="F136" s="295" t="s">
        <v>14672</v>
      </c>
      <c r="G136" s="295"/>
      <c r="H136" s="295" t="s">
        <v>1888</v>
      </c>
      <c r="I136" s="295" t="s">
        <v>1844</v>
      </c>
      <c r="J136" s="297" t="str">
        <f t="shared" si="4"/>
        <v>GoldMatsuda Sangyo Co., Ltd.</v>
      </c>
      <c r="K136" s="297" t="str">
        <f t="shared" si="5"/>
        <v>GoldMatsuda Sangyo Co., Ltd.</v>
      </c>
    </row>
    <row r="137" spans="1:11">
      <c r="A137" s="295" t="s">
        <v>1263</v>
      </c>
      <c r="B137" s="295" t="s">
        <v>30</v>
      </c>
      <c r="C137" s="295" t="s">
        <v>66</v>
      </c>
      <c r="D137" s="295" t="s">
        <v>1241</v>
      </c>
      <c r="E137" s="295" t="s">
        <v>831</v>
      </c>
      <c r="F137" s="295" t="s">
        <v>14672</v>
      </c>
      <c r="G137" s="295"/>
      <c r="H137" s="295" t="s">
        <v>1939</v>
      </c>
      <c r="I137" s="295" t="s">
        <v>2702</v>
      </c>
      <c r="J137" s="297" t="str">
        <f t="shared" si="4"/>
        <v>GoldMEM(Sumitomo Group)</v>
      </c>
      <c r="K137" s="297" t="str">
        <f t="shared" si="5"/>
        <v>GoldMEM(Sumitomo Group)</v>
      </c>
    </row>
    <row r="138" spans="1:11">
      <c r="A138" s="295" t="s">
        <v>1263</v>
      </c>
      <c r="B138" s="295" t="s">
        <v>2989</v>
      </c>
      <c r="C138" s="295" t="s">
        <v>13596</v>
      </c>
      <c r="D138" s="295" t="s">
        <v>1246</v>
      </c>
      <c r="E138" s="295" t="s">
        <v>807</v>
      </c>
      <c r="F138" s="295" t="s">
        <v>14672</v>
      </c>
      <c r="G138" s="295"/>
      <c r="H138" s="295" t="s">
        <v>1897</v>
      </c>
      <c r="I138" s="295" t="s">
        <v>14255</v>
      </c>
      <c r="J138" s="297" t="str">
        <f t="shared" si="4"/>
        <v>GoldMetal?rgica Met-Mex Pe?oles, S.A. de C.V</v>
      </c>
      <c r="K138" s="297" t="str">
        <f t="shared" si="5"/>
        <v>GoldMetal?rgica Met-Mex Pe?oles, S.A. de C.V</v>
      </c>
    </row>
    <row r="139" spans="1:11">
      <c r="A139" s="295" t="s">
        <v>1263</v>
      </c>
      <c r="B139" s="295" t="s">
        <v>3267</v>
      </c>
      <c r="C139" s="295" t="s">
        <v>3015</v>
      </c>
      <c r="D139" s="295" t="s">
        <v>1227</v>
      </c>
      <c r="E139" s="295" t="s">
        <v>839</v>
      </c>
      <c r="F139" s="295" t="s">
        <v>14672</v>
      </c>
      <c r="G139" s="295"/>
      <c r="H139" s="295" t="s">
        <v>1955</v>
      </c>
      <c r="I139" s="295" t="s">
        <v>3919</v>
      </c>
      <c r="J139" s="297" t="str">
        <f t="shared" si="4"/>
        <v>GoldMetallurgie Hoboken Overpelt</v>
      </c>
      <c r="K139" s="297" t="str">
        <f t="shared" si="5"/>
        <v>GoldMetallurgie Hoboken Overpelt</v>
      </c>
    </row>
    <row r="140" spans="1:11">
      <c r="A140" s="295" t="s">
        <v>1263</v>
      </c>
      <c r="B140" s="295" t="s">
        <v>1305</v>
      </c>
      <c r="C140" s="295" t="s">
        <v>2988</v>
      </c>
      <c r="D140" s="295" t="s">
        <v>1230</v>
      </c>
      <c r="E140" s="295" t="s">
        <v>805</v>
      </c>
      <c r="F140" s="295" t="s">
        <v>14672</v>
      </c>
      <c r="G140" s="295"/>
      <c r="H140" s="295" t="s">
        <v>1893</v>
      </c>
      <c r="I140" s="295" t="s">
        <v>1894</v>
      </c>
      <c r="J140" s="297" t="str">
        <f t="shared" si="4"/>
        <v>GoldMetalor Switzerland</v>
      </c>
      <c r="K140" s="297" t="str">
        <f t="shared" si="5"/>
        <v>GoldMetalor Switzerland</v>
      </c>
    </row>
    <row r="141" spans="1:11">
      <c r="A141" s="295" t="s">
        <v>1263</v>
      </c>
      <c r="B141" s="295" t="s">
        <v>2613</v>
      </c>
      <c r="C141" s="295" t="s">
        <v>2613</v>
      </c>
      <c r="D141" s="295" t="s">
        <v>1232</v>
      </c>
      <c r="E141" s="295" t="s">
        <v>803</v>
      </c>
      <c r="F141" s="295" t="s">
        <v>14672</v>
      </c>
      <c r="G141" s="295"/>
      <c r="H141" s="295" t="s">
        <v>1892</v>
      </c>
      <c r="I141" s="295" t="s">
        <v>1856</v>
      </c>
      <c r="J141" s="297" t="str">
        <f t="shared" si="4"/>
        <v>GoldMetalor Technologies (Hong Kong) Ltd.</v>
      </c>
      <c r="K141" s="297" t="str">
        <f t="shared" si="5"/>
        <v>GoldMetalor Technologies (Hong Kong) Ltd.</v>
      </c>
    </row>
    <row r="142" spans="1:11">
      <c r="A142" s="295" t="s">
        <v>1263</v>
      </c>
      <c r="B142" s="295" t="s">
        <v>2614</v>
      </c>
      <c r="C142" s="295" t="s">
        <v>2614</v>
      </c>
      <c r="D142" s="295" t="s">
        <v>1014</v>
      </c>
      <c r="E142" s="295" t="s">
        <v>804</v>
      </c>
      <c r="F142" s="295" t="s">
        <v>14672</v>
      </c>
      <c r="G142" s="295"/>
      <c r="H142" s="295" t="s">
        <v>14067</v>
      </c>
      <c r="I142" s="295" t="s">
        <v>11443</v>
      </c>
      <c r="J142" s="297" t="str">
        <f t="shared" si="4"/>
        <v>GoldMetalor Technologies (Singapore) Pte., Ltd.</v>
      </c>
      <c r="K142" s="297" t="str">
        <f t="shared" si="5"/>
        <v>GoldMetalor Technologies (Singapore) Pte., Ltd.</v>
      </c>
    </row>
    <row r="143" spans="1:11">
      <c r="A143" s="295" t="s">
        <v>1263</v>
      </c>
      <c r="B143" s="295" t="s">
        <v>1889</v>
      </c>
      <c r="C143" s="295" t="s">
        <v>1889</v>
      </c>
      <c r="D143" s="295" t="s">
        <v>1232</v>
      </c>
      <c r="E143" s="295" t="s">
        <v>1890</v>
      </c>
      <c r="F143" s="295" t="s">
        <v>14672</v>
      </c>
      <c r="G143" s="295"/>
      <c r="H143" s="295" t="s">
        <v>3268</v>
      </c>
      <c r="I143" s="295" t="s">
        <v>1891</v>
      </c>
      <c r="J143" s="297" t="str">
        <f t="shared" si="4"/>
        <v>GoldMetalor Technologies (Suzhou) Ltd.</v>
      </c>
      <c r="K143" s="297" t="str">
        <f t="shared" si="5"/>
        <v>GoldMetalor Technologies (Suzhou) Ltd.</v>
      </c>
    </row>
    <row r="144" spans="1:11">
      <c r="A144" s="295" t="s">
        <v>1263</v>
      </c>
      <c r="B144" s="295" t="s">
        <v>2988</v>
      </c>
      <c r="C144" s="295" t="s">
        <v>2988</v>
      </c>
      <c r="D144" s="295" t="s">
        <v>1230</v>
      </c>
      <c r="E144" s="295" t="s">
        <v>805</v>
      </c>
      <c r="F144" s="295" t="s">
        <v>14672</v>
      </c>
      <c r="G144" s="295"/>
      <c r="H144" s="295" t="s">
        <v>1893</v>
      </c>
      <c r="I144" s="295" t="s">
        <v>1894</v>
      </c>
      <c r="J144" s="297" t="str">
        <f t="shared" si="4"/>
        <v>GoldMetalor Technologies S.A.</v>
      </c>
      <c r="K144" s="297" t="str">
        <f t="shared" si="5"/>
        <v>GoldMetalor Technologies S.A.</v>
      </c>
    </row>
    <row r="145" spans="1:11">
      <c r="A145" s="295" t="s">
        <v>1263</v>
      </c>
      <c r="B145" s="295" t="s">
        <v>1370</v>
      </c>
      <c r="C145" s="295" t="s">
        <v>1370</v>
      </c>
      <c r="D145" s="295" t="s">
        <v>3153</v>
      </c>
      <c r="E145" s="295" t="s">
        <v>806</v>
      </c>
      <c r="F145" s="295" t="s">
        <v>14672</v>
      </c>
      <c r="G145" s="295"/>
      <c r="H145" s="295" t="s">
        <v>1895</v>
      </c>
      <c r="I145" s="295" t="s">
        <v>1896</v>
      </c>
      <c r="J145" s="297" t="str">
        <f t="shared" si="4"/>
        <v>GoldMetalor USA Refining Corporation</v>
      </c>
      <c r="K145" s="297" t="str">
        <f t="shared" si="5"/>
        <v>GoldMetalor USA Refining Corporation</v>
      </c>
    </row>
    <row r="146" spans="1:11">
      <c r="A146" s="295" t="s">
        <v>1263</v>
      </c>
      <c r="B146" s="295" t="s">
        <v>13596</v>
      </c>
      <c r="C146" s="295" t="s">
        <v>13596</v>
      </c>
      <c r="D146" s="295" t="s">
        <v>1246</v>
      </c>
      <c r="E146" s="295" t="s">
        <v>807</v>
      </c>
      <c r="F146" s="295" t="s">
        <v>14672</v>
      </c>
      <c r="G146" s="295"/>
      <c r="H146" s="295" t="s">
        <v>1897</v>
      </c>
      <c r="I146" s="295" t="s">
        <v>14255</v>
      </c>
      <c r="J146" s="297" t="str">
        <f t="shared" si="4"/>
        <v>GoldMetalurgica Met-Mex Penoles S.A. De C.V.</v>
      </c>
      <c r="K146" s="297" t="str">
        <f t="shared" si="5"/>
        <v>GoldMetalurgica Met-Mex Penoles S.A. De C.V.</v>
      </c>
    </row>
    <row r="147" spans="1:11">
      <c r="A147" s="295" t="s">
        <v>1263</v>
      </c>
      <c r="B147" s="295" t="s">
        <v>2990</v>
      </c>
      <c r="C147" s="295" t="s">
        <v>13596</v>
      </c>
      <c r="D147" s="295" t="s">
        <v>1246</v>
      </c>
      <c r="E147" s="295" t="s">
        <v>807</v>
      </c>
      <c r="F147" s="295" t="s">
        <v>14672</v>
      </c>
      <c r="G147" s="295"/>
      <c r="H147" s="295" t="s">
        <v>1897</v>
      </c>
      <c r="I147" s="295" t="s">
        <v>14255</v>
      </c>
      <c r="J147" s="297" t="str">
        <f t="shared" si="4"/>
        <v>GoldMetalúrgica Met-Mex Peñoles S.A. De C.V.</v>
      </c>
      <c r="K147" s="297" t="str">
        <f t="shared" si="5"/>
        <v>GoldMetalúrgica Met-Mex Peñoles S.A. De C.V.</v>
      </c>
    </row>
    <row r="148" spans="1:11">
      <c r="A148" s="295" t="s">
        <v>1263</v>
      </c>
      <c r="B148" s="295" t="s">
        <v>2991</v>
      </c>
      <c r="C148" s="295" t="s">
        <v>13596</v>
      </c>
      <c r="D148" s="295" t="s">
        <v>1246</v>
      </c>
      <c r="E148" s="295" t="s">
        <v>807</v>
      </c>
      <c r="F148" s="295" t="s">
        <v>14672</v>
      </c>
      <c r="G148" s="295"/>
      <c r="H148" s="295" t="s">
        <v>1897</v>
      </c>
      <c r="I148" s="295" t="s">
        <v>14255</v>
      </c>
      <c r="J148" s="297" t="str">
        <f t="shared" si="4"/>
        <v>GoldMet-Mex Pe?oles, S.A.</v>
      </c>
      <c r="K148" s="297" t="str">
        <f t="shared" si="5"/>
        <v>GoldMet-Mex Pe?oles, S.A.</v>
      </c>
    </row>
    <row r="149" spans="1:11">
      <c r="A149" s="295" t="s">
        <v>1263</v>
      </c>
      <c r="B149" s="295" t="s">
        <v>2600</v>
      </c>
      <c r="C149" s="295" t="s">
        <v>13596</v>
      </c>
      <c r="D149" s="295" t="s">
        <v>1246</v>
      </c>
      <c r="E149" s="295" t="s">
        <v>807</v>
      </c>
      <c r="F149" s="295" t="s">
        <v>14672</v>
      </c>
      <c r="G149" s="295"/>
      <c r="H149" s="295" t="s">
        <v>1897</v>
      </c>
      <c r="I149" s="295" t="s">
        <v>14255</v>
      </c>
      <c r="J149" s="297" t="str">
        <f t="shared" si="4"/>
        <v>GoldMet-Mex Penoles, S.A.</v>
      </c>
      <c r="K149" s="297" t="str">
        <f t="shared" si="5"/>
        <v>GoldMet-Mex Penoles, S.A.</v>
      </c>
    </row>
    <row r="150" spans="1:11">
      <c r="A150" s="295" t="s">
        <v>1263</v>
      </c>
      <c r="B150" s="295" t="s">
        <v>1299</v>
      </c>
      <c r="C150" s="295" t="s">
        <v>1299</v>
      </c>
      <c r="D150" s="295" t="s">
        <v>1241</v>
      </c>
      <c r="E150" s="295" t="s">
        <v>808</v>
      </c>
      <c r="F150" s="295" t="s">
        <v>14672</v>
      </c>
      <c r="G150" s="295"/>
      <c r="H150" s="295" t="s">
        <v>1898</v>
      </c>
      <c r="I150" s="295" t="s">
        <v>2701</v>
      </c>
      <c r="J150" s="297" t="str">
        <f t="shared" si="4"/>
        <v>GoldMitsubishi Materials Corporation</v>
      </c>
      <c r="K150" s="297" t="str">
        <f t="shared" si="5"/>
        <v>GoldMitsubishi Materials Corporation</v>
      </c>
    </row>
    <row r="151" spans="1:11">
      <c r="A151" s="295" t="s">
        <v>1263</v>
      </c>
      <c r="B151" s="295" t="s">
        <v>1901</v>
      </c>
      <c r="C151" s="295" t="s">
        <v>1371</v>
      </c>
      <c r="D151" s="295" t="s">
        <v>1241</v>
      </c>
      <c r="E151" s="295" t="s">
        <v>809</v>
      </c>
      <c r="F151" s="295" t="s">
        <v>14672</v>
      </c>
      <c r="G151" s="295"/>
      <c r="H151" s="295" t="s">
        <v>1900</v>
      </c>
      <c r="I151" s="295" t="s">
        <v>1899</v>
      </c>
      <c r="J151" s="297" t="str">
        <f t="shared" si="4"/>
        <v>GoldMitsui Kinzoku Co., Ltd.</v>
      </c>
      <c r="K151" s="297" t="str">
        <f t="shared" si="5"/>
        <v>GoldMitsui Kinzoku Co., Ltd.</v>
      </c>
    </row>
    <row r="152" spans="1:11">
      <c r="A152" s="295" t="s">
        <v>1263</v>
      </c>
      <c r="B152" s="295" t="s">
        <v>1371</v>
      </c>
      <c r="C152" s="295" t="s">
        <v>1371</v>
      </c>
      <c r="D152" s="295" t="s">
        <v>1241</v>
      </c>
      <c r="E152" s="295" t="s">
        <v>809</v>
      </c>
      <c r="F152" s="295" t="s">
        <v>14672</v>
      </c>
      <c r="G152" s="295"/>
      <c r="H152" s="295" t="s">
        <v>1900</v>
      </c>
      <c r="I152" s="295" t="s">
        <v>1899</v>
      </c>
      <c r="J152" s="297" t="str">
        <f t="shared" si="4"/>
        <v>GoldMitsui Mining and Smelting Co., Ltd.</v>
      </c>
      <c r="K152" s="297" t="str">
        <f t="shared" si="5"/>
        <v>GoldMitsui Mining and Smelting Co., Ltd.</v>
      </c>
    </row>
    <row r="153" spans="1:11">
      <c r="A153" s="295" t="s">
        <v>1263</v>
      </c>
      <c r="B153" s="295" t="s">
        <v>2638</v>
      </c>
      <c r="C153" s="295" t="s">
        <v>2638</v>
      </c>
      <c r="D153" s="295" t="s">
        <v>1239</v>
      </c>
      <c r="E153" s="295" t="s">
        <v>1547</v>
      </c>
      <c r="F153" s="295" t="s">
        <v>14672</v>
      </c>
      <c r="G153" s="295"/>
      <c r="H153" s="295" t="s">
        <v>1979</v>
      </c>
      <c r="I153" s="295" t="s">
        <v>1980</v>
      </c>
      <c r="J153" s="297" t="str">
        <f t="shared" si="4"/>
        <v>GoldMMTC-PAMP India Pvt., Ltd.</v>
      </c>
      <c r="K153" s="297" t="str">
        <f t="shared" si="5"/>
        <v>GoldMMTC-PAMP India Pvt., Ltd.</v>
      </c>
    </row>
    <row r="154" spans="1:11">
      <c r="A154" s="295" t="s">
        <v>1263</v>
      </c>
      <c r="B154" s="295" t="s">
        <v>2993</v>
      </c>
      <c r="C154" s="295" t="s">
        <v>2993</v>
      </c>
      <c r="D154" s="295" t="s">
        <v>1248</v>
      </c>
      <c r="E154" s="295" t="s">
        <v>2994</v>
      </c>
      <c r="F154" s="295" t="s">
        <v>14672</v>
      </c>
      <c r="G154" s="295"/>
      <c r="H154" s="295" t="s">
        <v>3040</v>
      </c>
      <c r="I154" s="295" t="s">
        <v>3041</v>
      </c>
      <c r="J154" s="297" t="str">
        <f t="shared" si="4"/>
        <v>GoldModeltech Sdn Bhd</v>
      </c>
      <c r="K154" s="297" t="str">
        <f t="shared" si="5"/>
        <v>GoldModeltech Sdn Bhd</v>
      </c>
    </row>
    <row r="155" spans="1:11">
      <c r="A155" s="295" t="s">
        <v>1263</v>
      </c>
      <c r="B155" s="295" t="s">
        <v>2697</v>
      </c>
      <c r="C155" s="295" t="s">
        <v>2697</v>
      </c>
      <c r="D155" s="295" t="s">
        <v>1250</v>
      </c>
      <c r="E155" s="295" t="s">
        <v>2698</v>
      </c>
      <c r="F155" s="295" t="s">
        <v>14672</v>
      </c>
      <c r="G155" s="295"/>
      <c r="H155" s="295" t="s">
        <v>2995</v>
      </c>
      <c r="I155" s="295" t="s">
        <v>2699</v>
      </c>
      <c r="J155" s="297" t="str">
        <f t="shared" si="4"/>
        <v>GoldMorris and Watson</v>
      </c>
      <c r="K155" s="297" t="str">
        <f t="shared" si="5"/>
        <v>GoldMorris and Watson</v>
      </c>
    </row>
    <row r="156" spans="1:11">
      <c r="A156" s="295" t="s">
        <v>1263</v>
      </c>
      <c r="B156" s="295" t="s">
        <v>3162</v>
      </c>
      <c r="C156" s="295" t="s">
        <v>3162</v>
      </c>
      <c r="D156" s="295" t="s">
        <v>1225</v>
      </c>
      <c r="E156" s="295" t="s">
        <v>3163</v>
      </c>
      <c r="F156" s="295" t="s">
        <v>14672</v>
      </c>
      <c r="G156" s="295"/>
      <c r="H156" s="295" t="s">
        <v>3179</v>
      </c>
      <c r="I156" s="295" t="s">
        <v>3180</v>
      </c>
      <c r="J156" s="297" t="str">
        <f t="shared" si="4"/>
        <v>GoldMorris and Watson Gold Coast</v>
      </c>
      <c r="K156" s="297" t="str">
        <f t="shared" si="5"/>
        <v>GoldMorris and Watson Gold Coast</v>
      </c>
    </row>
    <row r="157" spans="1:11">
      <c r="A157" s="295" t="s">
        <v>1263</v>
      </c>
      <c r="B157" s="295" t="s">
        <v>1039</v>
      </c>
      <c r="C157" s="295" t="s">
        <v>1039</v>
      </c>
      <c r="D157" s="295" t="s">
        <v>1011</v>
      </c>
      <c r="E157" s="295" t="s">
        <v>810</v>
      </c>
      <c r="F157" s="295" t="s">
        <v>14672</v>
      </c>
      <c r="G157" s="295"/>
      <c r="H157" s="295" t="s">
        <v>1902</v>
      </c>
      <c r="I157" s="295" t="s">
        <v>11040</v>
      </c>
      <c r="J157" s="297" t="str">
        <f t="shared" si="4"/>
        <v>GoldMoscow Special Alloys Processing Plant</v>
      </c>
      <c r="K157" s="297" t="str">
        <f t="shared" si="5"/>
        <v>GoldMoscow Special Alloys Processing Plant</v>
      </c>
    </row>
    <row r="158" spans="1:11">
      <c r="A158" s="295" t="s">
        <v>1263</v>
      </c>
      <c r="B158" s="295" t="s">
        <v>13598</v>
      </c>
      <c r="C158" s="295" t="s">
        <v>13598</v>
      </c>
      <c r="D158" s="295" t="s">
        <v>1017</v>
      </c>
      <c r="E158" s="295" t="s">
        <v>811</v>
      </c>
      <c r="F158" s="295" t="s">
        <v>14672</v>
      </c>
      <c r="G158" s="295"/>
      <c r="H158" s="295" t="s">
        <v>1903</v>
      </c>
      <c r="I158" s="295" t="s">
        <v>12419</v>
      </c>
      <c r="J158" s="297" t="str">
        <f t="shared" si="4"/>
        <v>GoldNadir Metal Rafineri San. Ve Tic. A.S.</v>
      </c>
      <c r="K158" s="297" t="str">
        <f t="shared" si="5"/>
        <v>GoldNadir Metal Rafineri San. Ve Tic. A.S.</v>
      </c>
    </row>
    <row r="159" spans="1:11">
      <c r="A159" s="295" t="s">
        <v>1263</v>
      </c>
      <c r="B159" s="295" t="s">
        <v>1377</v>
      </c>
      <c r="C159" s="295" t="s">
        <v>13598</v>
      </c>
      <c r="D159" s="295" t="s">
        <v>1017</v>
      </c>
      <c r="E159" s="295" t="s">
        <v>811</v>
      </c>
      <c r="F159" s="295" t="s">
        <v>14672</v>
      </c>
      <c r="G159" s="295"/>
      <c r="H159" s="295" t="s">
        <v>1903</v>
      </c>
      <c r="I159" s="295" t="s">
        <v>12419</v>
      </c>
      <c r="J159" s="297" t="str">
        <f t="shared" si="4"/>
        <v>GoldNadir Metal Rafineri San. Ve Tic. A.Ş.</v>
      </c>
      <c r="K159" s="297" t="str">
        <f t="shared" si="5"/>
        <v>GoldNadir Metal Rafineri San. Ve Tic. A.Ş.</v>
      </c>
    </row>
    <row r="160" spans="1:11">
      <c r="A160" s="295" t="s">
        <v>1263</v>
      </c>
      <c r="B160" s="295" t="s">
        <v>1372</v>
      </c>
      <c r="C160" s="295" t="s">
        <v>1372</v>
      </c>
      <c r="D160" s="295" t="s">
        <v>1019</v>
      </c>
      <c r="E160" s="295" t="s">
        <v>812</v>
      </c>
      <c r="F160" s="295" t="s">
        <v>14672</v>
      </c>
      <c r="G160" s="295"/>
      <c r="H160" s="295" t="s">
        <v>1904</v>
      </c>
      <c r="I160" s="295" t="s">
        <v>13170</v>
      </c>
      <c r="J160" s="297" t="str">
        <f t="shared" si="4"/>
        <v>GoldNavoi Mining and Metallurgical Combinat</v>
      </c>
      <c r="K160" s="297" t="str">
        <f t="shared" si="5"/>
        <v>GoldNavoi Mining and Metallurgical Combinat</v>
      </c>
    </row>
    <row r="161" spans="1:11">
      <c r="A161" s="295" t="s">
        <v>1263</v>
      </c>
      <c r="B161" s="295" t="s">
        <v>14300</v>
      </c>
      <c r="C161" s="295" t="s">
        <v>14300</v>
      </c>
      <c r="D161" s="295" t="s">
        <v>1244</v>
      </c>
      <c r="E161" s="295" t="s">
        <v>14301</v>
      </c>
      <c r="F161" s="295" t="s">
        <v>14672</v>
      </c>
      <c r="G161" s="295"/>
      <c r="H161" s="295" t="s">
        <v>14325</v>
      </c>
      <c r="I161" s="295" t="s">
        <v>14240</v>
      </c>
      <c r="J161" s="297" t="str">
        <f t="shared" si="4"/>
        <v>GoldNH Recytech Company</v>
      </c>
      <c r="K161" s="297" t="str">
        <f t="shared" si="5"/>
        <v>GoldNH Recytech Company</v>
      </c>
    </row>
    <row r="162" spans="1:11">
      <c r="A162" s="295" t="s">
        <v>1263</v>
      </c>
      <c r="B162" s="295" t="s">
        <v>2617</v>
      </c>
      <c r="C162" s="295" t="s">
        <v>2617</v>
      </c>
      <c r="D162" s="295" t="s">
        <v>1241</v>
      </c>
      <c r="E162" s="295" t="s">
        <v>813</v>
      </c>
      <c r="F162" s="295" t="s">
        <v>14672</v>
      </c>
      <c r="G162" s="295"/>
      <c r="H162" s="295" t="s">
        <v>1905</v>
      </c>
      <c r="I162" s="295" t="s">
        <v>1906</v>
      </c>
      <c r="J162" s="297" t="str">
        <f t="shared" si="4"/>
        <v>GoldNihon Material Co., Ltd.</v>
      </c>
      <c r="K162" s="297" t="str">
        <f t="shared" si="5"/>
        <v>GoldNihon Material Co., Ltd.</v>
      </c>
    </row>
    <row r="163" spans="1:11">
      <c r="A163" s="295" t="s">
        <v>1263</v>
      </c>
      <c r="B163" s="295" t="s">
        <v>3269</v>
      </c>
      <c r="C163" s="295" t="s">
        <v>66</v>
      </c>
      <c r="D163" s="295" t="s">
        <v>1241</v>
      </c>
      <c r="E163" s="295" t="s">
        <v>831</v>
      </c>
      <c r="F163" s="295" t="s">
        <v>14672</v>
      </c>
      <c r="G163" s="295"/>
      <c r="H163" s="295" t="s">
        <v>1939</v>
      </c>
      <c r="I163" s="295" t="s">
        <v>2702</v>
      </c>
      <c r="J163" s="297" t="str">
        <f t="shared" si="4"/>
        <v>GoldNiihama Toyo Smelter &amp; Refinery</v>
      </c>
      <c r="K163" s="297" t="str">
        <f t="shared" si="5"/>
        <v>GoldNiihama Toyo Smelter &amp; Refinery</v>
      </c>
    </row>
    <row r="164" spans="1:11">
      <c r="A164" s="295" t="s">
        <v>1263</v>
      </c>
      <c r="B164" s="295" t="s">
        <v>1819</v>
      </c>
      <c r="C164" s="295" t="s">
        <v>1365</v>
      </c>
      <c r="D164" s="295" t="s">
        <v>1234</v>
      </c>
      <c r="E164" s="295" t="s">
        <v>755</v>
      </c>
      <c r="F164" s="295" t="s">
        <v>14672</v>
      </c>
      <c r="G164" s="295"/>
      <c r="H164" s="295" t="s">
        <v>1818</v>
      </c>
      <c r="I164" s="295" t="s">
        <v>1818</v>
      </c>
      <c r="J164" s="297" t="str">
        <f t="shared" si="4"/>
        <v>GoldNorddeutsche Affinererie AG</v>
      </c>
      <c r="K164" s="297" t="str">
        <f t="shared" si="5"/>
        <v>GoldNorddeutsche Affinererie AG</v>
      </c>
    </row>
    <row r="165" spans="1:11">
      <c r="A165" s="295" t="s">
        <v>1263</v>
      </c>
      <c r="B165" s="295" t="s">
        <v>13602</v>
      </c>
      <c r="C165" s="295" t="s">
        <v>13602</v>
      </c>
      <c r="D165" s="295" t="s">
        <v>1226</v>
      </c>
      <c r="E165" s="295" t="s">
        <v>2693</v>
      </c>
      <c r="F165" s="295" t="s">
        <v>14672</v>
      </c>
      <c r="G165" s="295"/>
      <c r="H165" s="295" t="s">
        <v>2694</v>
      </c>
      <c r="I165" s="295" t="s">
        <v>3570</v>
      </c>
      <c r="J165" s="297" t="str">
        <f t="shared" si="4"/>
        <v>GoldOgussa Osterreichische Gold- und Silber-Scheideanstalt GmbH</v>
      </c>
      <c r="K165" s="297" t="str">
        <f t="shared" si="5"/>
        <v>GoldOgussa Osterreichische Gold- und Silber-Scheideanstalt GmbH</v>
      </c>
    </row>
    <row r="166" spans="1:11">
      <c r="A166" s="295" t="s">
        <v>1263</v>
      </c>
      <c r="B166" s="295" t="s">
        <v>2690</v>
      </c>
      <c r="C166" s="295" t="s">
        <v>13602</v>
      </c>
      <c r="D166" s="295" t="s">
        <v>1226</v>
      </c>
      <c r="E166" s="295" t="s">
        <v>2693</v>
      </c>
      <c r="F166" s="295" t="s">
        <v>14672</v>
      </c>
      <c r="G166" s="295"/>
      <c r="H166" s="295" t="s">
        <v>2694</v>
      </c>
      <c r="I166" s="295" t="s">
        <v>3570</v>
      </c>
      <c r="J166" s="297" t="str">
        <f t="shared" si="4"/>
        <v>GoldÖgussa Österreichische Gold- und Silber-Scheideanstalt GmbH</v>
      </c>
      <c r="K166" s="297" t="str">
        <f t="shared" si="5"/>
        <v>GoldÖgussa Österreichische Gold- und Silber-Scheideanstalt GmbH</v>
      </c>
    </row>
    <row r="167" spans="1:11">
      <c r="A167" s="295" t="s">
        <v>1263</v>
      </c>
      <c r="B167" s="295" t="s">
        <v>65</v>
      </c>
      <c r="C167" s="295" t="s">
        <v>14008</v>
      </c>
      <c r="D167" s="295" t="s">
        <v>3153</v>
      </c>
      <c r="E167" s="295" t="s">
        <v>814</v>
      </c>
      <c r="F167" s="295" t="s">
        <v>14672</v>
      </c>
      <c r="G167" s="295"/>
      <c r="H167" s="295" t="s">
        <v>1907</v>
      </c>
      <c r="I167" s="295" t="s">
        <v>1908</v>
      </c>
      <c r="J167" s="297" t="str">
        <f t="shared" si="4"/>
        <v>GoldOhio Precious Metals, LLC</v>
      </c>
      <c r="K167" s="297" t="str">
        <f t="shared" si="5"/>
        <v>GoldOhio Precious Metals, LLC</v>
      </c>
    </row>
    <row r="168" spans="1:11">
      <c r="A168" s="295" t="s">
        <v>1263</v>
      </c>
      <c r="B168" s="295" t="s">
        <v>2618</v>
      </c>
      <c r="C168" s="295" t="s">
        <v>2618</v>
      </c>
      <c r="D168" s="295" t="s">
        <v>1241</v>
      </c>
      <c r="E168" s="295" t="s">
        <v>815</v>
      </c>
      <c r="F168" s="295" t="s">
        <v>14672</v>
      </c>
      <c r="G168" s="295"/>
      <c r="H168" s="295" t="s">
        <v>1909</v>
      </c>
      <c r="I168" s="295" t="s">
        <v>1910</v>
      </c>
      <c r="J168" s="297" t="str">
        <f t="shared" si="4"/>
        <v>GoldOhura Precious Metal Industry Co., Ltd.</v>
      </c>
      <c r="K168" s="297" t="str">
        <f t="shared" si="5"/>
        <v>GoldOhura Precious Metal Industry Co., Ltd.</v>
      </c>
    </row>
    <row r="169" spans="1:11">
      <c r="A169" s="295" t="s">
        <v>1263</v>
      </c>
      <c r="B169" s="295" t="s">
        <v>2756</v>
      </c>
      <c r="C169" s="295" t="s">
        <v>2756</v>
      </c>
      <c r="D169" s="295" t="s">
        <v>1011</v>
      </c>
      <c r="E169" s="295" t="s">
        <v>816</v>
      </c>
      <c r="F169" s="295" t="s">
        <v>14672</v>
      </c>
      <c r="G169" s="295"/>
      <c r="H169" s="295" t="s">
        <v>1911</v>
      </c>
      <c r="I169" s="295" t="s">
        <v>11183</v>
      </c>
      <c r="J169" s="297" t="str">
        <f t="shared" si="4"/>
        <v>GoldOJSC "The Gulidov Krasnoyarsk Non-Ferrous Metals Plant" (OJSC Krastsvetmet)</v>
      </c>
      <c r="K169" s="297" t="str">
        <f t="shared" si="5"/>
        <v>GoldOJSC "The Gulidov Krasnoyarsk Non-Ferrous Metals Plant" (OJSC Krastsvetmet)</v>
      </c>
    </row>
    <row r="170" spans="1:11">
      <c r="A170" s="295" t="s">
        <v>1263</v>
      </c>
      <c r="B170" s="295" t="s">
        <v>1912</v>
      </c>
      <c r="C170" s="295" t="s">
        <v>2756</v>
      </c>
      <c r="D170" s="295" t="s">
        <v>1011</v>
      </c>
      <c r="E170" s="295" t="s">
        <v>816</v>
      </c>
      <c r="F170" s="295" t="s">
        <v>14672</v>
      </c>
      <c r="G170" s="295"/>
      <c r="H170" s="295" t="s">
        <v>1911</v>
      </c>
      <c r="I170" s="295" t="s">
        <v>11183</v>
      </c>
      <c r="J170" s="297" t="str">
        <f t="shared" si="4"/>
        <v>GoldOJSC Krastsvetmet</v>
      </c>
      <c r="K170" s="297" t="str">
        <f t="shared" si="5"/>
        <v>GoldOJSC Krastsvetmet</v>
      </c>
    </row>
    <row r="171" spans="1:11">
      <c r="A171" s="295" t="s">
        <v>1263</v>
      </c>
      <c r="B171" s="295" t="s">
        <v>2684</v>
      </c>
      <c r="C171" s="295" t="s">
        <v>2684</v>
      </c>
      <c r="D171" s="295" t="s">
        <v>1011</v>
      </c>
      <c r="E171" s="295" t="s">
        <v>772</v>
      </c>
      <c r="F171" s="295" t="s">
        <v>14672</v>
      </c>
      <c r="G171" s="295"/>
      <c r="H171" s="295" t="s">
        <v>1845</v>
      </c>
      <c r="I171" s="295" t="s">
        <v>11153</v>
      </c>
      <c r="J171" s="297" t="str">
        <f t="shared" si="4"/>
        <v>GoldOJSC Novosibirsk Refinery</v>
      </c>
      <c r="K171" s="297" t="str">
        <f t="shared" si="5"/>
        <v>GoldOJSC Novosibirsk Refinery</v>
      </c>
    </row>
    <row r="172" spans="1:11">
      <c r="A172" s="295" t="s">
        <v>1263</v>
      </c>
      <c r="B172" s="295" t="s">
        <v>1470</v>
      </c>
      <c r="C172" s="295" t="s">
        <v>14008</v>
      </c>
      <c r="D172" s="295" t="s">
        <v>3153</v>
      </c>
      <c r="E172" s="295" t="s">
        <v>814</v>
      </c>
      <c r="F172" s="295" t="s">
        <v>14672</v>
      </c>
      <c r="G172" s="295"/>
      <c r="H172" s="295" t="s">
        <v>1907</v>
      </c>
      <c r="I172" s="295" t="s">
        <v>1908</v>
      </c>
      <c r="J172" s="297" t="str">
        <f t="shared" si="4"/>
        <v>GoldOPM</v>
      </c>
      <c r="K172" s="297" t="str">
        <f t="shared" si="5"/>
        <v>GoldOPM</v>
      </c>
    </row>
    <row r="173" spans="1:11">
      <c r="A173" s="295" t="s">
        <v>1263</v>
      </c>
      <c r="B173" s="295" t="s">
        <v>2996</v>
      </c>
      <c r="C173" s="295" t="s">
        <v>2996</v>
      </c>
      <c r="D173" s="295" t="s">
        <v>1230</v>
      </c>
      <c r="E173" s="295" t="s">
        <v>817</v>
      </c>
      <c r="F173" s="295" t="s">
        <v>14672</v>
      </c>
      <c r="G173" s="295"/>
      <c r="H173" s="295" t="s">
        <v>1913</v>
      </c>
      <c r="I173" s="295" t="s">
        <v>1811</v>
      </c>
      <c r="J173" s="297" t="str">
        <f t="shared" si="4"/>
        <v>GoldPAMP S.A.</v>
      </c>
      <c r="K173" s="297" t="str">
        <f t="shared" si="5"/>
        <v>GoldPAMP S.A.</v>
      </c>
    </row>
    <row r="174" spans="1:11">
      <c r="A174" s="295" t="s">
        <v>1263</v>
      </c>
      <c r="B174" s="295" t="s">
        <v>2713</v>
      </c>
      <c r="C174" s="295" t="s">
        <v>62</v>
      </c>
      <c r="D174" s="295" t="s">
        <v>1241</v>
      </c>
      <c r="E174" s="295" t="s">
        <v>790</v>
      </c>
      <c r="F174" s="295" t="s">
        <v>14672</v>
      </c>
      <c r="G174" s="295"/>
      <c r="H174" s="295" t="s">
        <v>3061</v>
      </c>
      <c r="I174" s="295" t="s">
        <v>7585</v>
      </c>
      <c r="J174" s="297" t="str">
        <f t="shared" si="4"/>
        <v>GoldPan Pacific Copper Co Ltd.</v>
      </c>
      <c r="K174" s="297" t="str">
        <f t="shared" si="5"/>
        <v>GoldPan Pacific Copper Co Ltd.</v>
      </c>
    </row>
    <row r="175" spans="1:11">
      <c r="A175" s="295" t="s">
        <v>1263</v>
      </c>
      <c r="B175" s="295" t="s">
        <v>3164</v>
      </c>
      <c r="C175" s="295" t="s">
        <v>3164</v>
      </c>
      <c r="D175" s="295" t="s">
        <v>3153</v>
      </c>
      <c r="E175" s="295" t="s">
        <v>3165</v>
      </c>
      <c r="F175" s="295" t="s">
        <v>14672</v>
      </c>
      <c r="G175" s="295"/>
      <c r="H175" s="295" t="s">
        <v>1800</v>
      </c>
      <c r="I175" s="295" t="s">
        <v>1801</v>
      </c>
      <c r="J175" s="297" t="str">
        <f t="shared" si="4"/>
        <v>GoldPease &amp; Curren</v>
      </c>
      <c r="K175" s="297" t="str">
        <f t="shared" si="5"/>
        <v>GoldPease &amp; Curren</v>
      </c>
    </row>
    <row r="176" spans="1:11">
      <c r="A176" s="295" t="s">
        <v>1263</v>
      </c>
      <c r="B176" s="295" t="s">
        <v>2619</v>
      </c>
      <c r="C176" s="295" t="s">
        <v>2619</v>
      </c>
      <c r="D176" s="295" t="s">
        <v>1232</v>
      </c>
      <c r="E176" s="295" t="s">
        <v>818</v>
      </c>
      <c r="F176" s="295" t="s">
        <v>14672</v>
      </c>
      <c r="G176" s="295"/>
      <c r="H176" s="295" t="s">
        <v>3217</v>
      </c>
      <c r="I176" s="295" t="s">
        <v>1914</v>
      </c>
      <c r="J176" s="297" t="str">
        <f t="shared" si="4"/>
        <v>GoldPenglai Penggang Gold Industry Co., Ltd.</v>
      </c>
      <c r="K176" s="297" t="str">
        <f t="shared" si="5"/>
        <v>GoldPenglai Penggang Gold Industry Co., Ltd.</v>
      </c>
    </row>
    <row r="177" spans="1:11">
      <c r="A177" s="295" t="s">
        <v>1263</v>
      </c>
      <c r="B177" s="295" t="s">
        <v>2714</v>
      </c>
      <c r="C177" s="295" t="s">
        <v>3243</v>
      </c>
      <c r="D177" s="295" t="s">
        <v>1225</v>
      </c>
      <c r="E177" s="295" t="s">
        <v>842</v>
      </c>
      <c r="F177" s="295" t="s">
        <v>14672</v>
      </c>
      <c r="G177" s="295"/>
      <c r="H177" s="295" t="s">
        <v>1959</v>
      </c>
      <c r="I177" s="295" t="s">
        <v>1960</v>
      </c>
      <c r="J177" s="297" t="str">
        <f t="shared" si="4"/>
        <v>GoldPerth Mint</v>
      </c>
      <c r="K177" s="297" t="str">
        <f t="shared" si="5"/>
        <v>GoldPerth Mint</v>
      </c>
    </row>
    <row r="178" spans="1:11">
      <c r="A178" s="295" t="s">
        <v>1263</v>
      </c>
      <c r="B178" s="295" t="s">
        <v>1963</v>
      </c>
      <c r="C178" s="295" t="s">
        <v>3243</v>
      </c>
      <c r="D178" s="295" t="s">
        <v>1225</v>
      </c>
      <c r="E178" s="295" t="s">
        <v>842</v>
      </c>
      <c r="F178" s="295" t="s">
        <v>14672</v>
      </c>
      <c r="G178" s="295"/>
      <c r="H178" s="295" t="s">
        <v>1959</v>
      </c>
      <c r="I178" s="295" t="s">
        <v>1960</v>
      </c>
      <c r="J178" s="297" t="str">
        <f t="shared" si="4"/>
        <v>GoldPerth Mint (ANZ)</v>
      </c>
      <c r="K178" s="297" t="str">
        <f t="shared" si="5"/>
        <v>GoldPerth Mint (ANZ)</v>
      </c>
    </row>
    <row r="179" spans="1:11">
      <c r="A179" s="295" t="s">
        <v>1263</v>
      </c>
      <c r="B179" s="295" t="s">
        <v>3270</v>
      </c>
      <c r="C179" s="295" t="s">
        <v>3270</v>
      </c>
      <c r="D179" s="295" t="s">
        <v>1231</v>
      </c>
      <c r="E179" s="295" t="s">
        <v>3271</v>
      </c>
      <c r="F179" s="295" t="s">
        <v>14672</v>
      </c>
      <c r="G179" s="295"/>
      <c r="H179" s="295" t="s">
        <v>3272</v>
      </c>
      <c r="I179" s="295" t="s">
        <v>3273</v>
      </c>
      <c r="J179" s="297" t="str">
        <f t="shared" si="4"/>
        <v>GoldPlanta Recuperadora de Metales SpA</v>
      </c>
      <c r="K179" s="297" t="str">
        <f t="shared" si="5"/>
        <v>GoldPlanta Recuperadora de Metales SpA</v>
      </c>
    </row>
    <row r="180" spans="1:11">
      <c r="A180" s="295" t="s">
        <v>1263</v>
      </c>
      <c r="B180" s="295" t="s">
        <v>1040</v>
      </c>
      <c r="C180" s="295" t="s">
        <v>1040</v>
      </c>
      <c r="D180" s="295" t="s">
        <v>1011</v>
      </c>
      <c r="E180" s="295" t="s">
        <v>819</v>
      </c>
      <c r="F180" s="295" t="s">
        <v>14672</v>
      </c>
      <c r="G180" s="295"/>
      <c r="H180" s="295" t="s">
        <v>1915</v>
      </c>
      <c r="I180" s="295" t="s">
        <v>11043</v>
      </c>
      <c r="J180" s="297" t="str">
        <f t="shared" si="4"/>
        <v>GoldPrioksky Plant of Non-Ferrous Metals</v>
      </c>
      <c r="K180" s="297" t="str">
        <f t="shared" si="5"/>
        <v>GoldPrioksky Plant of Non-Ferrous Metals</v>
      </c>
    </row>
    <row r="181" spans="1:11">
      <c r="A181" s="295" t="s">
        <v>1263</v>
      </c>
      <c r="B181" s="295" t="s">
        <v>2715</v>
      </c>
      <c r="C181" s="295" t="s">
        <v>2996</v>
      </c>
      <c r="D181" s="295" t="s">
        <v>1230</v>
      </c>
      <c r="E181" s="295" t="s">
        <v>817</v>
      </c>
      <c r="F181" s="295" t="s">
        <v>14672</v>
      </c>
      <c r="G181" s="295"/>
      <c r="H181" s="295" t="s">
        <v>1913</v>
      </c>
      <c r="I181" s="295" t="s">
        <v>1811</v>
      </c>
      <c r="J181" s="297" t="str">
        <f t="shared" si="4"/>
        <v>GoldProduits Artistiques de Métaux</v>
      </c>
      <c r="K181" s="297" t="str">
        <f t="shared" si="5"/>
        <v>GoldProduits Artistiques de Métaux</v>
      </c>
    </row>
    <row r="182" spans="1:11">
      <c r="A182" s="295" t="s">
        <v>1263</v>
      </c>
      <c r="B182" s="295" t="s">
        <v>1373</v>
      </c>
      <c r="C182" s="295" t="s">
        <v>1373</v>
      </c>
      <c r="D182" s="295" t="s">
        <v>1238</v>
      </c>
      <c r="E182" s="295" t="s">
        <v>820</v>
      </c>
      <c r="F182" s="295" t="s">
        <v>14672</v>
      </c>
      <c r="G182" s="295"/>
      <c r="H182" s="295" t="s">
        <v>1916</v>
      </c>
      <c r="I182" s="295" t="s">
        <v>6887</v>
      </c>
      <c r="J182" s="297" t="str">
        <f t="shared" si="4"/>
        <v>GoldPT Aneka Tambang (Persero) Tbk</v>
      </c>
      <c r="K182" s="297" t="str">
        <f t="shared" si="5"/>
        <v>GoldPT Aneka Tambang (Persero) Tbk</v>
      </c>
    </row>
    <row r="183" spans="1:11">
      <c r="A183" s="295" t="s">
        <v>1263</v>
      </c>
      <c r="B183" s="295" t="s">
        <v>13599</v>
      </c>
      <c r="C183" s="295" t="s">
        <v>13599</v>
      </c>
      <c r="D183" s="295" t="s">
        <v>1230</v>
      </c>
      <c r="E183" s="295" t="s">
        <v>821</v>
      </c>
      <c r="F183" s="295" t="s">
        <v>14672</v>
      </c>
      <c r="G183" s="295"/>
      <c r="H183" s="295" t="s">
        <v>1917</v>
      </c>
      <c r="I183" s="295" t="s">
        <v>1894</v>
      </c>
      <c r="J183" s="297" t="str">
        <f t="shared" si="4"/>
        <v>GoldPX Precinox S.A.</v>
      </c>
      <c r="K183" s="297" t="str">
        <f t="shared" si="5"/>
        <v>GoldPX Precinox S.A.</v>
      </c>
    </row>
    <row r="184" spans="1:11">
      <c r="A184" s="295" t="s">
        <v>1263</v>
      </c>
      <c r="B184" s="295" t="s">
        <v>2997</v>
      </c>
      <c r="C184" s="295" t="s">
        <v>13599</v>
      </c>
      <c r="D184" s="295" t="s">
        <v>1230</v>
      </c>
      <c r="E184" s="295" t="s">
        <v>821</v>
      </c>
      <c r="F184" s="295" t="s">
        <v>14672</v>
      </c>
      <c r="G184" s="295"/>
      <c r="H184" s="295" t="s">
        <v>1917</v>
      </c>
      <c r="I184" s="295" t="s">
        <v>1894</v>
      </c>
      <c r="J184" s="297" t="str">
        <f t="shared" si="4"/>
        <v>GoldPX Précinox S.A.</v>
      </c>
      <c r="K184" s="297" t="str">
        <f t="shared" si="5"/>
        <v>GoldPX Précinox S.A.</v>
      </c>
    </row>
    <row r="185" spans="1:11">
      <c r="A185" s="295" t="s">
        <v>1263</v>
      </c>
      <c r="B185" s="295" t="s">
        <v>14605</v>
      </c>
      <c r="C185" s="295" t="s">
        <v>14605</v>
      </c>
      <c r="D185" s="295" t="s">
        <v>3153</v>
      </c>
      <c r="E185" s="295" t="s">
        <v>14606</v>
      </c>
      <c r="F185" s="295" t="s">
        <v>14672</v>
      </c>
      <c r="G185" s="295"/>
      <c r="H185" s="295" t="s">
        <v>14671</v>
      </c>
      <c r="I185" s="295" t="s">
        <v>1908</v>
      </c>
      <c r="J185" s="297" t="str">
        <f t="shared" si="4"/>
        <v>GoldQG Refining, LLC</v>
      </c>
      <c r="K185" s="297" t="str">
        <f t="shared" si="5"/>
        <v>GoldQG Refining, LLC</v>
      </c>
    </row>
    <row r="186" spans="1:11">
      <c r="A186" s="295" t="s">
        <v>1263</v>
      </c>
      <c r="B186" s="295" t="s">
        <v>2621</v>
      </c>
      <c r="C186" s="295" t="s">
        <v>2621</v>
      </c>
      <c r="D186" s="295" t="s">
        <v>1021</v>
      </c>
      <c r="E186" s="295" t="s">
        <v>822</v>
      </c>
      <c r="F186" s="295" t="s">
        <v>14672</v>
      </c>
      <c r="G186" s="295"/>
      <c r="H186" s="295" t="s">
        <v>1918</v>
      </c>
      <c r="I186" s="295" t="s">
        <v>1919</v>
      </c>
      <c r="J186" s="297" t="str">
        <f t="shared" si="4"/>
        <v>GoldRand Refinery (Pty) Ltd.</v>
      </c>
      <c r="K186" s="297" t="str">
        <f t="shared" si="5"/>
        <v>GoldRand Refinery (Pty) Ltd.</v>
      </c>
    </row>
    <row r="187" spans="1:11">
      <c r="A187" s="295" t="s">
        <v>1263</v>
      </c>
      <c r="B187" s="295" t="s">
        <v>31</v>
      </c>
      <c r="C187" s="295" t="s">
        <v>63</v>
      </c>
      <c r="D187" s="295" t="s">
        <v>1244</v>
      </c>
      <c r="E187" s="295" t="s">
        <v>798</v>
      </c>
      <c r="F187" s="295" t="s">
        <v>14672</v>
      </c>
      <c r="G187" s="295"/>
      <c r="H187" s="295" t="s">
        <v>1883</v>
      </c>
      <c r="I187" s="295" t="s">
        <v>14236</v>
      </c>
      <c r="J187" s="297" t="str">
        <f t="shared" si="4"/>
        <v>GoldRefinery LS-Nikko Copper Inc.</v>
      </c>
      <c r="K187" s="297" t="str">
        <f t="shared" si="5"/>
        <v>GoldRefinery LS-Nikko Copper Inc.</v>
      </c>
    </row>
    <row r="188" spans="1:11">
      <c r="A188" s="295" t="s">
        <v>1263</v>
      </c>
      <c r="B188" s="295" t="s">
        <v>14302</v>
      </c>
      <c r="C188" s="295" t="s">
        <v>14302</v>
      </c>
      <c r="D188" s="295" t="s">
        <v>1232</v>
      </c>
      <c r="E188" s="295" t="s">
        <v>773</v>
      </c>
      <c r="F188" s="295" t="s">
        <v>14672</v>
      </c>
      <c r="G188" s="295"/>
      <c r="H188" s="295" t="s">
        <v>1846</v>
      </c>
      <c r="I188" s="295" t="s">
        <v>1847</v>
      </c>
      <c r="J188" s="297" t="str">
        <f t="shared" si="4"/>
        <v>GoldRefinery of Seemine Gold Co., Ltd.</v>
      </c>
      <c r="K188" s="297" t="str">
        <f t="shared" si="5"/>
        <v>GoldRefinery of Seemine Gold Co., Ltd.</v>
      </c>
    </row>
    <row r="189" spans="1:11">
      <c r="A189" s="295" t="s">
        <v>1263</v>
      </c>
      <c r="B189" s="295" t="s">
        <v>2998</v>
      </c>
      <c r="C189" s="295" t="s">
        <v>2998</v>
      </c>
      <c r="D189" s="295" t="s">
        <v>1249</v>
      </c>
      <c r="E189" s="295" t="s">
        <v>2999</v>
      </c>
      <c r="F189" s="295" t="s">
        <v>14672</v>
      </c>
      <c r="G189" s="295"/>
      <c r="H189" s="295" t="s">
        <v>3042</v>
      </c>
      <c r="I189" s="295" t="s">
        <v>9991</v>
      </c>
      <c r="J189" s="297" t="str">
        <f t="shared" si="4"/>
        <v>GoldRemondis Argentia B.V.</v>
      </c>
      <c r="K189" s="297" t="str">
        <f t="shared" si="5"/>
        <v>GoldRemondis Argentia B.V.</v>
      </c>
    </row>
    <row r="190" spans="1:11">
      <c r="A190" s="295" t="s">
        <v>1263</v>
      </c>
      <c r="B190" s="295" t="s">
        <v>1548</v>
      </c>
      <c r="C190" s="295" t="s">
        <v>1548</v>
      </c>
      <c r="D190" s="295" t="s">
        <v>3153</v>
      </c>
      <c r="E190" s="295" t="s">
        <v>1549</v>
      </c>
      <c r="F190" s="295" t="s">
        <v>14672</v>
      </c>
      <c r="G190" s="295"/>
      <c r="H190" s="295" t="s">
        <v>1981</v>
      </c>
      <c r="I190" s="295" t="s">
        <v>1982</v>
      </c>
      <c r="J190" s="297" t="str">
        <f t="shared" si="4"/>
        <v>GoldRepublic Metals Corporation</v>
      </c>
      <c r="K190" s="297" t="str">
        <f t="shared" si="5"/>
        <v>GoldRepublic Metals Corporation</v>
      </c>
    </row>
    <row r="191" spans="1:11">
      <c r="A191" s="295" t="s">
        <v>1263</v>
      </c>
      <c r="B191" s="295" t="s">
        <v>1041</v>
      </c>
      <c r="C191" s="295" t="s">
        <v>1041</v>
      </c>
      <c r="D191" s="295" t="s">
        <v>1229</v>
      </c>
      <c r="E191" s="295" t="s">
        <v>823</v>
      </c>
      <c r="F191" s="295" t="s">
        <v>14672</v>
      </c>
      <c r="G191" s="295"/>
      <c r="H191" s="295" t="s">
        <v>1920</v>
      </c>
      <c r="I191" s="295" t="s">
        <v>1872</v>
      </c>
      <c r="J191" s="297" t="str">
        <f t="shared" si="4"/>
        <v>GoldRoyal Canadian Mint</v>
      </c>
      <c r="K191" s="297" t="str">
        <f t="shared" si="5"/>
        <v>GoldRoyal Canadian Mint</v>
      </c>
    </row>
    <row r="192" spans="1:11">
      <c r="A192" s="295" t="s">
        <v>1263</v>
      </c>
      <c r="B192" s="295" t="s">
        <v>2757</v>
      </c>
      <c r="C192" s="295" t="s">
        <v>2757</v>
      </c>
      <c r="D192" s="295" t="s">
        <v>1237</v>
      </c>
      <c r="E192" s="295" t="s">
        <v>2758</v>
      </c>
      <c r="F192" s="295" t="s">
        <v>14672</v>
      </c>
      <c r="G192" s="295"/>
      <c r="H192" s="295" t="s">
        <v>2759</v>
      </c>
      <c r="I192" s="295" t="s">
        <v>5744</v>
      </c>
      <c r="J192" s="297" t="str">
        <f t="shared" si="4"/>
        <v>GoldSAAMP</v>
      </c>
      <c r="K192" s="297" t="str">
        <f t="shared" si="5"/>
        <v>GoldSAAMP</v>
      </c>
    </row>
    <row r="193" spans="1:11">
      <c r="A193" s="295" t="s">
        <v>1263</v>
      </c>
      <c r="B193" s="295" t="s">
        <v>1300</v>
      </c>
      <c r="C193" s="295" t="s">
        <v>1300</v>
      </c>
      <c r="D193" s="295" t="s">
        <v>3153</v>
      </c>
      <c r="E193" s="295" t="s">
        <v>824</v>
      </c>
      <c r="F193" s="295" t="s">
        <v>14672</v>
      </c>
      <c r="G193" s="295"/>
      <c r="H193" s="295" t="s">
        <v>1921</v>
      </c>
      <c r="I193" s="295" t="s">
        <v>1922</v>
      </c>
      <c r="J193" s="297" t="str">
        <f t="shared" si="4"/>
        <v>GoldSabin Metal Corp.</v>
      </c>
      <c r="K193" s="297" t="str">
        <f t="shared" si="5"/>
        <v>GoldSabin Metal Corp.</v>
      </c>
    </row>
    <row r="194" spans="1:11">
      <c r="A194" s="295" t="s">
        <v>1263</v>
      </c>
      <c r="B194" s="295" t="s">
        <v>3274</v>
      </c>
      <c r="C194" s="295" t="s">
        <v>3274</v>
      </c>
      <c r="D194" s="295" t="s">
        <v>1240</v>
      </c>
      <c r="E194" s="295" t="s">
        <v>3275</v>
      </c>
      <c r="F194" s="295" t="s">
        <v>14672</v>
      </c>
      <c r="G194" s="295"/>
      <c r="H194" s="295" t="s">
        <v>1832</v>
      </c>
      <c r="I194" s="295" t="s">
        <v>7391</v>
      </c>
      <c r="J194" s="297" t="str">
        <f t="shared" si="4"/>
        <v>GoldSafimet S.p.A</v>
      </c>
      <c r="K194" s="297" t="str">
        <f t="shared" si="5"/>
        <v>GoldSafimet S.p.A</v>
      </c>
    </row>
    <row r="195" spans="1:11">
      <c r="A195" s="295" t="s">
        <v>1263</v>
      </c>
      <c r="B195" s="295" t="s">
        <v>3000</v>
      </c>
      <c r="C195" s="295" t="s">
        <v>3000</v>
      </c>
      <c r="D195" s="295" t="s">
        <v>1233</v>
      </c>
      <c r="E195" s="295" t="s">
        <v>3001</v>
      </c>
      <c r="F195" s="295" t="s">
        <v>14672</v>
      </c>
      <c r="G195" s="295"/>
      <c r="H195" s="295" t="s">
        <v>3002</v>
      </c>
      <c r="I195" s="295" t="s">
        <v>4973</v>
      </c>
      <c r="J195" s="297" t="str">
        <f t="shared" si="4"/>
        <v>GoldSAFINA A.S.</v>
      </c>
      <c r="K195" s="297" t="str">
        <f t="shared" si="5"/>
        <v>GoldSAFINA A.S.</v>
      </c>
    </row>
    <row r="196" spans="1:11">
      <c r="A196" s="295" t="s">
        <v>1263</v>
      </c>
      <c r="B196" s="295" t="s">
        <v>2983</v>
      </c>
      <c r="C196" s="295" t="s">
        <v>62</v>
      </c>
      <c r="D196" s="295" t="s">
        <v>1241</v>
      </c>
      <c r="E196" s="295" t="s">
        <v>790</v>
      </c>
      <c r="F196" s="295" t="s">
        <v>14672</v>
      </c>
      <c r="G196" s="295"/>
      <c r="H196" s="295" t="s">
        <v>3061</v>
      </c>
      <c r="I196" s="295" t="s">
        <v>7585</v>
      </c>
      <c r="J196" s="297" t="str">
        <f t="shared" si="4"/>
        <v>GoldSaganoseki Smelter &amp; Refinery</v>
      </c>
      <c r="K196" s="297" t="str">
        <f t="shared" si="5"/>
        <v>GoldSaganoseki Smelter &amp; Refinery</v>
      </c>
    </row>
    <row r="197" spans="1:11">
      <c r="A197" s="295" t="s">
        <v>1263</v>
      </c>
      <c r="B197" s="295" t="s">
        <v>3003</v>
      </c>
      <c r="C197" s="295" t="s">
        <v>3003</v>
      </c>
      <c r="D197" s="295" t="s">
        <v>1239</v>
      </c>
      <c r="E197" s="295" t="s">
        <v>3004</v>
      </c>
      <c r="F197" s="295" t="s">
        <v>14672</v>
      </c>
      <c r="G197" s="295"/>
      <c r="H197" s="295" t="s">
        <v>3005</v>
      </c>
      <c r="I197" s="295" t="s">
        <v>3006</v>
      </c>
      <c r="J197" s="297" t="str">
        <f t="shared" si="4"/>
        <v>GoldSai Refinery</v>
      </c>
      <c r="K197" s="297" t="str">
        <f t="shared" si="5"/>
        <v>GoldSai Refinery</v>
      </c>
    </row>
    <row r="198" spans="1:11">
      <c r="A198" s="295" t="s">
        <v>1263</v>
      </c>
      <c r="B198" s="295" t="s">
        <v>1923</v>
      </c>
      <c r="C198" s="295" t="s">
        <v>1576</v>
      </c>
      <c r="D198" s="295" t="s">
        <v>1244</v>
      </c>
      <c r="E198" s="295" t="s">
        <v>1577</v>
      </c>
      <c r="F198" s="295" t="s">
        <v>14672</v>
      </c>
      <c r="G198" s="295"/>
      <c r="H198" s="295" t="s">
        <v>1834</v>
      </c>
      <c r="I198" s="295" t="s">
        <v>14235</v>
      </c>
      <c r="J198" s="297" t="str">
        <f t="shared" ref="J198:J261" si="6">A198&amp;B198</f>
        <v>GoldSamdok Metal</v>
      </c>
      <c r="K198" s="297" t="str">
        <f t="shared" ref="K198:K261" si="7">A198&amp;B198</f>
        <v>GoldSamdok Metal</v>
      </c>
    </row>
    <row r="199" spans="1:11">
      <c r="A199" s="295" t="s">
        <v>1263</v>
      </c>
      <c r="B199" s="295" t="s">
        <v>1576</v>
      </c>
      <c r="C199" s="295" t="s">
        <v>1576</v>
      </c>
      <c r="D199" s="295" t="s">
        <v>1244</v>
      </c>
      <c r="E199" s="295" t="s">
        <v>1577</v>
      </c>
      <c r="F199" s="295" t="s">
        <v>14672</v>
      </c>
      <c r="G199" s="295"/>
      <c r="H199" s="295" t="s">
        <v>1834</v>
      </c>
      <c r="I199" s="295" t="s">
        <v>14235</v>
      </c>
      <c r="J199" s="297" t="str">
        <f t="shared" si="6"/>
        <v>GoldSamduck Precious Metals</v>
      </c>
      <c r="K199" s="297" t="str">
        <f t="shared" si="7"/>
        <v>GoldSamduck Precious Metals</v>
      </c>
    </row>
    <row r="200" spans="1:11">
      <c r="A200" s="295" t="s">
        <v>1263</v>
      </c>
      <c r="B200" s="295" t="s">
        <v>3166</v>
      </c>
      <c r="C200" s="295" t="s">
        <v>3166</v>
      </c>
      <c r="D200" s="295" t="s">
        <v>1244</v>
      </c>
      <c r="E200" s="295" t="s">
        <v>825</v>
      </c>
      <c r="F200" s="295" t="s">
        <v>14672</v>
      </c>
      <c r="G200" s="295"/>
      <c r="H200" s="295" t="s">
        <v>1925</v>
      </c>
      <c r="I200" s="295" t="s">
        <v>14242</v>
      </c>
      <c r="J200" s="297" t="str">
        <f t="shared" si="6"/>
        <v>GoldSamwon Metals Corp.</v>
      </c>
      <c r="K200" s="297" t="str">
        <f t="shared" si="7"/>
        <v>GoldSamwon Metals Corp.</v>
      </c>
    </row>
    <row r="201" spans="1:11">
      <c r="A201" s="295" t="s">
        <v>1263</v>
      </c>
      <c r="B201" s="295" t="s">
        <v>2688</v>
      </c>
      <c r="C201" s="295" t="s">
        <v>2688</v>
      </c>
      <c r="D201" s="295" t="s">
        <v>1234</v>
      </c>
      <c r="E201" s="295" t="s">
        <v>2691</v>
      </c>
      <c r="F201" s="295" t="s">
        <v>14672</v>
      </c>
      <c r="G201" s="295"/>
      <c r="H201" s="295" t="s">
        <v>2071</v>
      </c>
      <c r="I201" s="295" t="s">
        <v>5081</v>
      </c>
      <c r="J201" s="297" t="str">
        <f t="shared" si="6"/>
        <v>GoldSAXONIA Edelmetalle GmbH</v>
      </c>
      <c r="K201" s="297" t="str">
        <f t="shared" si="7"/>
        <v>GoldSAXONIA Edelmetalle GmbH</v>
      </c>
    </row>
    <row r="202" spans="1:11">
      <c r="A202" s="295" t="s">
        <v>1263</v>
      </c>
      <c r="B202" s="295" t="s">
        <v>2703</v>
      </c>
      <c r="C202" s="295" t="s">
        <v>2703</v>
      </c>
      <c r="D202" s="295" t="s">
        <v>1249</v>
      </c>
      <c r="E202" s="295" t="s">
        <v>826</v>
      </c>
      <c r="F202" s="295" t="s">
        <v>14672</v>
      </c>
      <c r="G202" s="295"/>
      <c r="H202" s="295" t="s">
        <v>1926</v>
      </c>
      <c r="I202" s="295" t="s">
        <v>9993</v>
      </c>
      <c r="J202" s="297" t="str">
        <f t="shared" si="6"/>
        <v>GoldSchone Edelmetaal B.V.</v>
      </c>
      <c r="K202" s="297" t="str">
        <f t="shared" si="7"/>
        <v>GoldSchone Edelmetaal B.V.</v>
      </c>
    </row>
    <row r="203" spans="1:11">
      <c r="A203" s="295" t="s">
        <v>1263</v>
      </c>
      <c r="B203" s="295" t="s">
        <v>1924</v>
      </c>
      <c r="C203" s="295" t="s">
        <v>1576</v>
      </c>
      <c r="D203" s="295" t="s">
        <v>1244</v>
      </c>
      <c r="E203" s="295" t="s">
        <v>1577</v>
      </c>
      <c r="F203" s="295" t="s">
        <v>14672</v>
      </c>
      <c r="G203" s="295"/>
      <c r="H203" s="295" t="s">
        <v>1834</v>
      </c>
      <c r="I203" s="295" t="s">
        <v>14235</v>
      </c>
      <c r="J203" s="297" t="str">
        <f t="shared" si="6"/>
        <v>GoldSD (Samdok) Metal</v>
      </c>
      <c r="K203" s="297" t="str">
        <f t="shared" si="7"/>
        <v>GoldSD (Samdok) Metal</v>
      </c>
    </row>
    <row r="204" spans="1:11">
      <c r="A204" s="295" t="s">
        <v>1263</v>
      </c>
      <c r="B204" s="295" t="s">
        <v>13600</v>
      </c>
      <c r="C204" s="295" t="s">
        <v>13600</v>
      </c>
      <c r="D204" s="295" t="s">
        <v>1235</v>
      </c>
      <c r="E204" s="295" t="s">
        <v>827</v>
      </c>
      <c r="F204" s="295" t="s">
        <v>14672</v>
      </c>
      <c r="G204" s="295"/>
      <c r="H204" s="295" t="s">
        <v>1927</v>
      </c>
      <c r="I204" s="295" t="s">
        <v>5531</v>
      </c>
      <c r="J204" s="297" t="str">
        <f t="shared" si="6"/>
        <v>GoldSEMPSA Joyeria Plateria S.A.</v>
      </c>
      <c r="K204" s="297" t="str">
        <f t="shared" si="7"/>
        <v>GoldSEMPSA Joyeria Plateria S.A.</v>
      </c>
    </row>
    <row r="205" spans="1:11">
      <c r="A205" s="295" t="s">
        <v>1263</v>
      </c>
      <c r="B205" s="295" t="s">
        <v>3007</v>
      </c>
      <c r="C205" s="295" t="s">
        <v>13600</v>
      </c>
      <c r="D205" s="295" t="s">
        <v>1235</v>
      </c>
      <c r="E205" s="295" t="s">
        <v>827</v>
      </c>
      <c r="F205" s="295" t="s">
        <v>14672</v>
      </c>
      <c r="G205" s="295"/>
      <c r="H205" s="295" t="s">
        <v>1927</v>
      </c>
      <c r="I205" s="295" t="s">
        <v>5531</v>
      </c>
      <c r="J205" s="297" t="str">
        <f t="shared" si="6"/>
        <v>GoldSEMPSA Joyería Platería S.A.</v>
      </c>
      <c r="K205" s="297" t="str">
        <f t="shared" si="7"/>
        <v>GoldSEMPSA Joyería Platería S.A.</v>
      </c>
    </row>
    <row r="206" spans="1:11">
      <c r="A206" s="295" t="s">
        <v>1263</v>
      </c>
      <c r="B206" s="295" t="s">
        <v>1928</v>
      </c>
      <c r="C206" s="295" t="s">
        <v>13600</v>
      </c>
      <c r="D206" s="295" t="s">
        <v>1235</v>
      </c>
      <c r="E206" s="295" t="s">
        <v>827</v>
      </c>
      <c r="F206" s="295" t="s">
        <v>14672</v>
      </c>
      <c r="G206" s="295"/>
      <c r="H206" s="295" t="s">
        <v>1927</v>
      </c>
      <c r="I206" s="295" t="s">
        <v>5531</v>
      </c>
      <c r="J206" s="297" t="str">
        <f t="shared" si="6"/>
        <v>GoldSempsa JP (Cookson Sempsa)</v>
      </c>
      <c r="K206" s="297" t="str">
        <f t="shared" si="7"/>
        <v>GoldSempsa JP (Cookson Sempsa)</v>
      </c>
    </row>
    <row r="207" spans="1:11">
      <c r="A207" s="295" t="s">
        <v>1263</v>
      </c>
      <c r="B207" s="295" t="s">
        <v>1946</v>
      </c>
      <c r="C207" s="295" t="s">
        <v>2626</v>
      </c>
      <c r="D207" s="295" t="s">
        <v>1232</v>
      </c>
      <c r="E207" s="295" t="s">
        <v>834</v>
      </c>
      <c r="F207" s="295" t="s">
        <v>14672</v>
      </c>
      <c r="G207" s="295"/>
      <c r="H207" s="295" t="s">
        <v>1931</v>
      </c>
      <c r="I207" s="295" t="s">
        <v>1914</v>
      </c>
      <c r="J207" s="297" t="str">
        <f t="shared" si="6"/>
        <v>GoldShandong Gold Mine(Laizhou) Smelter Co., Ltd.</v>
      </c>
      <c r="K207" s="297" t="str">
        <f t="shared" si="7"/>
        <v>GoldShandong Gold Mine(Laizhou) Smelter Co., Ltd.</v>
      </c>
    </row>
    <row r="208" spans="1:11">
      <c r="A208" s="295" t="s">
        <v>1263</v>
      </c>
      <c r="B208" s="295" t="s">
        <v>3167</v>
      </c>
      <c r="C208" s="295" t="s">
        <v>1848</v>
      </c>
      <c r="D208" s="295" t="s">
        <v>1232</v>
      </c>
      <c r="E208" s="295" t="s">
        <v>1849</v>
      </c>
      <c r="F208" s="295" t="s">
        <v>14672</v>
      </c>
      <c r="G208" s="295"/>
      <c r="H208" s="295" t="s">
        <v>1850</v>
      </c>
      <c r="I208" s="295" t="s">
        <v>1914</v>
      </c>
      <c r="J208" s="297" t="str">
        <f t="shared" si="6"/>
        <v>GoldShandong Guoda Gold Co., Ltd.</v>
      </c>
      <c r="K208" s="297" t="str">
        <f t="shared" si="7"/>
        <v>GoldShandong Guoda Gold Co., Ltd.</v>
      </c>
    </row>
    <row r="209" spans="1:11">
      <c r="A209" s="295" t="s">
        <v>1263</v>
      </c>
      <c r="B209" s="295" t="s">
        <v>14303</v>
      </c>
      <c r="C209" s="295" t="s">
        <v>2626</v>
      </c>
      <c r="D209" s="295" t="s">
        <v>1232</v>
      </c>
      <c r="E209" s="295" t="s">
        <v>834</v>
      </c>
      <c r="F209" s="295" t="s">
        <v>14672</v>
      </c>
      <c r="G209" s="295"/>
      <c r="H209" s="295" t="s">
        <v>1931</v>
      </c>
      <c r="I209" s="295" t="s">
        <v>1914</v>
      </c>
      <c r="J209" s="297" t="str">
        <f t="shared" si="6"/>
        <v>GoldShandong middlings JinYe group Co., LTD</v>
      </c>
      <c r="K209" s="297" t="str">
        <f t="shared" si="7"/>
        <v>GoldShandong middlings JinYe group Co., LTD</v>
      </c>
    </row>
    <row r="210" spans="1:11">
      <c r="A210" s="295" t="s">
        <v>1263</v>
      </c>
      <c r="B210" s="295" t="s">
        <v>1932</v>
      </c>
      <c r="C210" s="295" t="s">
        <v>1929</v>
      </c>
      <c r="D210" s="295" t="s">
        <v>1232</v>
      </c>
      <c r="E210" s="295" t="s">
        <v>1930</v>
      </c>
      <c r="F210" s="295" t="s">
        <v>14672</v>
      </c>
      <c r="G210" s="295"/>
      <c r="H210" s="295" t="s">
        <v>1931</v>
      </c>
      <c r="I210" s="295" t="s">
        <v>1914</v>
      </c>
      <c r="J210" s="297" t="str">
        <f t="shared" si="6"/>
        <v>GoldShandong Tarzan Bio-Gold Industry Co., Ltd.</v>
      </c>
      <c r="K210" s="297" t="str">
        <f t="shared" si="7"/>
        <v>GoldShandong Tarzan Bio-Gold Industry Co., Ltd.</v>
      </c>
    </row>
    <row r="211" spans="1:11">
      <c r="A211" s="295" t="s">
        <v>1263</v>
      </c>
      <c r="B211" s="295" t="s">
        <v>1929</v>
      </c>
      <c r="C211" s="295" t="s">
        <v>1929</v>
      </c>
      <c r="D211" s="295" t="s">
        <v>1232</v>
      </c>
      <c r="E211" s="295" t="s">
        <v>1930</v>
      </c>
      <c r="F211" s="295" t="s">
        <v>14672</v>
      </c>
      <c r="G211" s="295"/>
      <c r="H211" s="295" t="s">
        <v>1931</v>
      </c>
      <c r="I211" s="295" t="s">
        <v>1914</v>
      </c>
      <c r="J211" s="297" t="str">
        <f t="shared" si="6"/>
        <v>GoldShandong Tiancheng Biological Gold Industrial Co., Ltd.</v>
      </c>
      <c r="K211" s="297" t="str">
        <f t="shared" si="7"/>
        <v>GoldShandong Tiancheng Biological Gold Industrial Co., Ltd.</v>
      </c>
    </row>
    <row r="212" spans="1:11">
      <c r="A212" s="295" t="s">
        <v>1263</v>
      </c>
      <c r="B212" s="295" t="s">
        <v>2623</v>
      </c>
      <c r="C212" s="295" t="s">
        <v>2623</v>
      </c>
      <c r="D212" s="295" t="s">
        <v>1232</v>
      </c>
      <c r="E212" s="295" t="s">
        <v>828</v>
      </c>
      <c r="F212" s="295" t="s">
        <v>14672</v>
      </c>
      <c r="G212" s="295"/>
      <c r="H212" s="295" t="s">
        <v>1850</v>
      </c>
      <c r="I212" s="295" t="s">
        <v>1914</v>
      </c>
      <c r="J212" s="297" t="str">
        <f t="shared" si="6"/>
        <v>GoldShandong Zhaojin Gold &amp; Silver Refinery Co., Ltd.</v>
      </c>
      <c r="K212" s="297" t="str">
        <f t="shared" si="7"/>
        <v>GoldShandong Zhaojin Gold &amp; Silver Refinery Co., Ltd.</v>
      </c>
    </row>
    <row r="213" spans="1:11">
      <c r="A213" s="295" t="s">
        <v>1263</v>
      </c>
      <c r="B213" s="295" t="s">
        <v>1933</v>
      </c>
      <c r="C213" s="295" t="s">
        <v>2626</v>
      </c>
      <c r="D213" s="295" t="s">
        <v>1232</v>
      </c>
      <c r="E213" s="295" t="s">
        <v>834</v>
      </c>
      <c r="F213" s="295" t="s">
        <v>14672</v>
      </c>
      <c r="G213" s="295"/>
      <c r="H213" s="295" t="s">
        <v>1931</v>
      </c>
      <c r="I213" s="295" t="s">
        <v>1914</v>
      </c>
      <c r="J213" s="297" t="str">
        <f t="shared" si="6"/>
        <v>GoldShangdong Gold (Laizhou)</v>
      </c>
      <c r="K213" s="297" t="str">
        <f t="shared" si="7"/>
        <v>GoldShangdong Gold (Laizhou)</v>
      </c>
    </row>
    <row r="214" spans="1:11">
      <c r="A214" s="295" t="s">
        <v>1263</v>
      </c>
      <c r="B214" s="295" t="s">
        <v>32</v>
      </c>
      <c r="C214" s="295" t="s">
        <v>1374</v>
      </c>
      <c r="D214" s="295" t="s">
        <v>1241</v>
      </c>
      <c r="E214" s="295" t="s">
        <v>832</v>
      </c>
      <c r="F214" s="295" t="s">
        <v>14672</v>
      </c>
      <c r="G214" s="295"/>
      <c r="H214" s="295" t="s">
        <v>1941</v>
      </c>
      <c r="I214" s="295" t="s">
        <v>1942</v>
      </c>
      <c r="J214" s="297" t="str">
        <f t="shared" si="6"/>
        <v>GoldShonan Plant Tanaka Kikinzoku</v>
      </c>
      <c r="K214" s="297" t="str">
        <f t="shared" si="7"/>
        <v>GoldShonan Plant Tanaka Kikinzoku</v>
      </c>
    </row>
    <row r="215" spans="1:11">
      <c r="A215" s="295" t="s">
        <v>1263</v>
      </c>
      <c r="B215" s="295" t="s">
        <v>14304</v>
      </c>
      <c r="C215" s="295" t="s">
        <v>1042</v>
      </c>
      <c r="D215" s="295" t="s">
        <v>1011</v>
      </c>
      <c r="E215" s="295" t="s">
        <v>829</v>
      </c>
      <c r="F215" s="295" t="s">
        <v>14672</v>
      </c>
      <c r="G215" s="295"/>
      <c r="H215" s="295" t="s">
        <v>1937</v>
      </c>
      <c r="I215" s="295" t="s">
        <v>11107</v>
      </c>
      <c r="J215" s="297" t="str">
        <f t="shared" si="6"/>
        <v>GoldShyolkovsky</v>
      </c>
      <c r="K215" s="297" t="str">
        <f t="shared" si="7"/>
        <v>GoldShyolkovsky</v>
      </c>
    </row>
    <row r="216" spans="1:11">
      <c r="A216" s="295" t="s">
        <v>1263</v>
      </c>
      <c r="B216" s="295" t="s">
        <v>2624</v>
      </c>
      <c r="C216" s="295" t="s">
        <v>2624</v>
      </c>
      <c r="D216" s="295" t="s">
        <v>1232</v>
      </c>
      <c r="E216" s="295" t="s">
        <v>1550</v>
      </c>
      <c r="F216" s="295" t="s">
        <v>14672</v>
      </c>
      <c r="G216" s="295"/>
      <c r="H216" s="295" t="s">
        <v>1935</v>
      </c>
      <c r="I216" s="295" t="s">
        <v>1936</v>
      </c>
      <c r="J216" s="297" t="str">
        <f t="shared" si="6"/>
        <v>GoldSichuan Tianze Precious Metals Co., Ltd.</v>
      </c>
      <c r="K216" s="297" t="str">
        <f t="shared" si="7"/>
        <v>GoldSichuan Tianze Precious Metals Co., Ltd.</v>
      </c>
    </row>
    <row r="217" spans="1:11">
      <c r="A217" s="295" t="s">
        <v>1263</v>
      </c>
      <c r="B217" s="295" t="s">
        <v>33</v>
      </c>
      <c r="C217" s="295" t="s">
        <v>1374</v>
      </c>
      <c r="D217" s="295" t="s">
        <v>1241</v>
      </c>
      <c r="E217" s="295" t="s">
        <v>832</v>
      </c>
      <c r="F217" s="295" t="s">
        <v>14672</v>
      </c>
      <c r="G217" s="295"/>
      <c r="H217" s="295" t="s">
        <v>1941</v>
      </c>
      <c r="I217" s="295" t="s">
        <v>1942</v>
      </c>
      <c r="J217" s="297" t="str">
        <f t="shared" si="6"/>
        <v>GoldSingapore Tanaka</v>
      </c>
      <c r="K217" s="297" t="str">
        <f t="shared" si="7"/>
        <v>GoldSingapore Tanaka</v>
      </c>
    </row>
    <row r="218" spans="1:11">
      <c r="A218" s="295" t="s">
        <v>1263</v>
      </c>
      <c r="B218" s="295" t="s">
        <v>1551</v>
      </c>
      <c r="C218" s="295" t="s">
        <v>1551</v>
      </c>
      <c r="D218" s="295" t="s">
        <v>3152</v>
      </c>
      <c r="E218" s="295" t="s">
        <v>1552</v>
      </c>
      <c r="F218" s="295" t="s">
        <v>14672</v>
      </c>
      <c r="G218" s="295"/>
      <c r="H218" s="295" t="s">
        <v>1986</v>
      </c>
      <c r="I218" s="295" t="s">
        <v>1987</v>
      </c>
      <c r="J218" s="297" t="str">
        <f t="shared" si="6"/>
        <v>GoldSingway Technology Co., Ltd.</v>
      </c>
      <c r="K218" s="297" t="str">
        <f t="shared" si="7"/>
        <v>GoldSingway Technology Co., Ltd.</v>
      </c>
    </row>
    <row r="219" spans="1:11">
      <c r="A219" s="295" t="s">
        <v>1263</v>
      </c>
      <c r="B219" s="295" t="s">
        <v>1150</v>
      </c>
      <c r="C219" s="295" t="s">
        <v>66</v>
      </c>
      <c r="D219" s="295" t="s">
        <v>1241</v>
      </c>
      <c r="E219" s="295" t="s">
        <v>831</v>
      </c>
      <c r="F219" s="295" t="s">
        <v>14672</v>
      </c>
      <c r="G219" s="295"/>
      <c r="H219" s="295" t="s">
        <v>1939</v>
      </c>
      <c r="I219" s="295" t="s">
        <v>2702</v>
      </c>
      <c r="J219" s="297" t="str">
        <f t="shared" si="6"/>
        <v>GoldSMM</v>
      </c>
      <c r="K219" s="297" t="str">
        <f t="shared" si="7"/>
        <v>GoldSMM</v>
      </c>
    </row>
    <row r="220" spans="1:11">
      <c r="A220" s="295" t="s">
        <v>1263</v>
      </c>
      <c r="B220" s="295" t="s">
        <v>1042</v>
      </c>
      <c r="C220" s="295" t="s">
        <v>1042</v>
      </c>
      <c r="D220" s="295" t="s">
        <v>1011</v>
      </c>
      <c r="E220" s="295" t="s">
        <v>829</v>
      </c>
      <c r="F220" s="295" t="s">
        <v>14672</v>
      </c>
      <c r="G220" s="295"/>
      <c r="H220" s="295" t="s">
        <v>1937</v>
      </c>
      <c r="I220" s="295" t="s">
        <v>11107</v>
      </c>
      <c r="J220" s="297" t="str">
        <f t="shared" si="6"/>
        <v>GoldSOE Shyolkovsky Factory of Secondary Precious Metals</v>
      </c>
      <c r="K220" s="297" t="str">
        <f t="shared" si="7"/>
        <v>GoldSOE Shyolkovsky Factory of Secondary Precious Metals</v>
      </c>
    </row>
    <row r="221" spans="1:11">
      <c r="A221" s="295" t="s">
        <v>1263</v>
      </c>
      <c r="B221" s="295" t="s">
        <v>1043</v>
      </c>
      <c r="C221" s="295" t="s">
        <v>1043</v>
      </c>
      <c r="D221" s="295" t="s">
        <v>3152</v>
      </c>
      <c r="E221" s="295" t="s">
        <v>830</v>
      </c>
      <c r="F221" s="295" t="s">
        <v>14672</v>
      </c>
      <c r="G221" s="295"/>
      <c r="H221" s="295" t="s">
        <v>1938</v>
      </c>
      <c r="I221" s="295" t="s">
        <v>12662</v>
      </c>
      <c r="J221" s="297" t="str">
        <f t="shared" si="6"/>
        <v>GoldSolar Applied Materials Technology Corp.</v>
      </c>
      <c r="K221" s="297" t="str">
        <f t="shared" si="7"/>
        <v>GoldSolar Applied Materials Technology Corp.</v>
      </c>
    </row>
    <row r="222" spans="1:11">
      <c r="A222" s="295" t="s">
        <v>1263</v>
      </c>
      <c r="B222" s="295" t="s">
        <v>34</v>
      </c>
      <c r="C222" s="295" t="s">
        <v>1043</v>
      </c>
      <c r="D222" s="295" t="s">
        <v>3152</v>
      </c>
      <c r="E222" s="295" t="s">
        <v>830</v>
      </c>
      <c r="F222" s="295" t="s">
        <v>14672</v>
      </c>
      <c r="G222" s="295"/>
      <c r="H222" s="295" t="s">
        <v>1938</v>
      </c>
      <c r="I222" s="295" t="s">
        <v>12662</v>
      </c>
      <c r="J222" s="297" t="str">
        <f t="shared" si="6"/>
        <v>GoldSOLAR CHEMICALAPPLIED MATERIALS TECHNOLOGY (KUN SHAN)</v>
      </c>
      <c r="K222" s="297" t="str">
        <f t="shared" si="7"/>
        <v>GoldSOLAR CHEMICALAPPLIED MATERIALS TECHNOLOGY (KUN SHAN)</v>
      </c>
    </row>
    <row r="223" spans="1:11">
      <c r="A223" s="295" t="s">
        <v>1263</v>
      </c>
      <c r="B223" s="295" t="s">
        <v>35</v>
      </c>
      <c r="C223" s="295" t="s">
        <v>1043</v>
      </c>
      <c r="D223" s="295" t="s">
        <v>3152</v>
      </c>
      <c r="E223" s="295" t="s">
        <v>830</v>
      </c>
      <c r="F223" s="295" t="s">
        <v>14672</v>
      </c>
      <c r="G223" s="295"/>
      <c r="H223" s="295" t="s">
        <v>1938</v>
      </c>
      <c r="I223" s="295" t="s">
        <v>12662</v>
      </c>
      <c r="J223" s="297" t="str">
        <f t="shared" si="6"/>
        <v>GoldSolartech</v>
      </c>
      <c r="K223" s="297" t="str">
        <f t="shared" si="7"/>
        <v>GoldSolartech</v>
      </c>
    </row>
    <row r="224" spans="1:11">
      <c r="A224" s="295" t="s">
        <v>1263</v>
      </c>
      <c r="B224" s="295" t="s">
        <v>3276</v>
      </c>
      <c r="C224" s="295" t="s">
        <v>3276</v>
      </c>
      <c r="D224" s="295" t="s">
        <v>1245</v>
      </c>
      <c r="E224" s="295" t="s">
        <v>3277</v>
      </c>
      <c r="F224" s="295" t="s">
        <v>14672</v>
      </c>
      <c r="G224" s="295"/>
      <c r="H224" s="295" t="s">
        <v>3278</v>
      </c>
      <c r="I224" s="295" t="s">
        <v>3278</v>
      </c>
      <c r="J224" s="297" t="str">
        <f t="shared" si="6"/>
        <v>GoldState Research Institute Center for Physical Sciences and Technology</v>
      </c>
      <c r="K224" s="297" t="str">
        <f t="shared" si="7"/>
        <v>GoldState Research Institute Center for Physical Sciences and Technology</v>
      </c>
    </row>
    <row r="225" spans="1:11">
      <c r="A225" s="295" t="s">
        <v>1263</v>
      </c>
      <c r="B225" s="295" t="s">
        <v>1995</v>
      </c>
      <c r="C225" s="295" t="s">
        <v>1995</v>
      </c>
      <c r="D225" s="295" t="s">
        <v>1013</v>
      </c>
      <c r="E225" s="295" t="s">
        <v>1996</v>
      </c>
      <c r="F225" s="295" t="s">
        <v>14672</v>
      </c>
      <c r="G225" s="295"/>
      <c r="H225" s="295" t="s">
        <v>1997</v>
      </c>
      <c r="I225" s="295" t="s">
        <v>1997</v>
      </c>
      <c r="J225" s="297" t="str">
        <f t="shared" si="6"/>
        <v>GoldSudan Gold Refinery</v>
      </c>
      <c r="K225" s="297" t="str">
        <f t="shared" si="7"/>
        <v>GoldSudan Gold Refinery</v>
      </c>
    </row>
    <row r="226" spans="1:11">
      <c r="A226" s="295" t="s">
        <v>1263</v>
      </c>
      <c r="B226" s="295" t="s">
        <v>2716</v>
      </c>
      <c r="C226" s="295" t="s">
        <v>66</v>
      </c>
      <c r="D226" s="295" t="s">
        <v>1241</v>
      </c>
      <c r="E226" s="295" t="s">
        <v>831</v>
      </c>
      <c r="F226" s="295" t="s">
        <v>14672</v>
      </c>
      <c r="G226" s="295"/>
      <c r="H226" s="295" t="s">
        <v>1939</v>
      </c>
      <c r="I226" s="295" t="s">
        <v>2702</v>
      </c>
      <c r="J226" s="297" t="str">
        <f t="shared" si="6"/>
        <v>GoldSumitomo Kinzoku Kozan K.K.</v>
      </c>
      <c r="K226" s="297" t="str">
        <f t="shared" si="7"/>
        <v>GoldSumitomo Kinzoku Kozan K.K.</v>
      </c>
    </row>
    <row r="227" spans="1:11">
      <c r="A227" s="295" t="s">
        <v>1263</v>
      </c>
      <c r="B227" s="295" t="s">
        <v>66</v>
      </c>
      <c r="C227" s="295" t="s">
        <v>66</v>
      </c>
      <c r="D227" s="295" t="s">
        <v>1241</v>
      </c>
      <c r="E227" s="295" t="s">
        <v>831</v>
      </c>
      <c r="F227" s="295" t="s">
        <v>14672</v>
      </c>
      <c r="G227" s="295"/>
      <c r="H227" s="295" t="s">
        <v>1939</v>
      </c>
      <c r="I227" s="295" t="s">
        <v>2702</v>
      </c>
      <c r="J227" s="297" t="str">
        <f t="shared" si="6"/>
        <v>GoldSumitomo Metal Mining Co., Ltd.</v>
      </c>
      <c r="K227" s="297" t="str">
        <f t="shared" si="7"/>
        <v>GoldSumitomo Metal Mining Co., Ltd.</v>
      </c>
    </row>
    <row r="228" spans="1:11">
      <c r="A228" s="295" t="s">
        <v>1263</v>
      </c>
      <c r="B228" s="295" t="s">
        <v>14305</v>
      </c>
      <c r="C228" s="295" t="s">
        <v>14305</v>
      </c>
      <c r="D228" s="295" t="s">
        <v>1244</v>
      </c>
      <c r="E228" s="295" t="s">
        <v>3181</v>
      </c>
      <c r="F228" s="295" t="s">
        <v>14672</v>
      </c>
      <c r="G228" s="295"/>
      <c r="H228" s="295" t="s">
        <v>14326</v>
      </c>
      <c r="I228" s="295" t="s">
        <v>14243</v>
      </c>
      <c r="J228" s="297" t="str">
        <f t="shared" si="6"/>
        <v>GoldSungEel HiMetal Co., Ltd.</v>
      </c>
      <c r="K228" s="297" t="str">
        <f t="shared" si="7"/>
        <v>GoldSungEel HiMetal Co., Ltd.</v>
      </c>
    </row>
    <row r="229" spans="1:11">
      <c r="A229" s="295" t="s">
        <v>1263</v>
      </c>
      <c r="B229" s="295" t="s">
        <v>3182</v>
      </c>
      <c r="C229" s="295" t="s">
        <v>14305</v>
      </c>
      <c r="D229" s="295" t="s">
        <v>1244</v>
      </c>
      <c r="E229" s="295" t="s">
        <v>3181</v>
      </c>
      <c r="F229" s="295" t="s">
        <v>14672</v>
      </c>
      <c r="G229" s="295"/>
      <c r="H229" s="295" t="s">
        <v>14326</v>
      </c>
      <c r="I229" s="295" t="s">
        <v>14243</v>
      </c>
      <c r="J229" s="297" t="str">
        <f t="shared" si="6"/>
        <v>GoldSungEel HiTech</v>
      </c>
      <c r="K229" s="297" t="str">
        <f t="shared" si="7"/>
        <v>GoldSungEel HiTech</v>
      </c>
    </row>
    <row r="230" spans="1:11">
      <c r="A230" s="295" t="s">
        <v>1263</v>
      </c>
      <c r="B230" s="295" t="s">
        <v>2708</v>
      </c>
      <c r="C230" s="295" t="s">
        <v>2708</v>
      </c>
      <c r="D230" s="295" t="s">
        <v>1240</v>
      </c>
      <c r="E230" s="295" t="s">
        <v>1998</v>
      </c>
      <c r="F230" s="295" t="s">
        <v>14672</v>
      </c>
      <c r="G230" s="295"/>
      <c r="H230" s="295" t="s">
        <v>1999</v>
      </c>
      <c r="I230" s="295" t="s">
        <v>7391</v>
      </c>
      <c r="J230" s="297" t="str">
        <f t="shared" si="6"/>
        <v>GoldT.C.A S.p.A</v>
      </c>
      <c r="K230" s="297" t="str">
        <f t="shared" si="7"/>
        <v>GoldT.C.A S.p.A</v>
      </c>
    </row>
    <row r="231" spans="1:11">
      <c r="A231" s="295" t="s">
        <v>1263</v>
      </c>
      <c r="B231" s="295" t="s">
        <v>2992</v>
      </c>
      <c r="C231" s="295" t="s">
        <v>1371</v>
      </c>
      <c r="D231" s="295" t="s">
        <v>1241</v>
      </c>
      <c r="E231" s="295" t="s">
        <v>809</v>
      </c>
      <c r="F231" s="295" t="s">
        <v>14672</v>
      </c>
      <c r="G231" s="295"/>
      <c r="H231" s="295" t="s">
        <v>1900</v>
      </c>
      <c r="I231" s="295" t="s">
        <v>1899</v>
      </c>
      <c r="J231" s="297" t="str">
        <f t="shared" si="6"/>
        <v>GoldTakehara Refinery</v>
      </c>
      <c r="K231" s="297" t="str">
        <f t="shared" si="7"/>
        <v>GoldTakehara Refinery</v>
      </c>
    </row>
    <row r="232" spans="1:11">
      <c r="A232" s="295" t="s">
        <v>1263</v>
      </c>
      <c r="B232" s="295" t="s">
        <v>2984</v>
      </c>
      <c r="C232" s="295" t="s">
        <v>62</v>
      </c>
      <c r="D232" s="295" t="s">
        <v>1241</v>
      </c>
      <c r="E232" s="295" t="s">
        <v>790</v>
      </c>
      <c r="F232" s="295" t="s">
        <v>14672</v>
      </c>
      <c r="G232" s="295"/>
      <c r="H232" s="295" t="s">
        <v>3061</v>
      </c>
      <c r="I232" s="295" t="s">
        <v>7585</v>
      </c>
      <c r="J232" s="297" t="str">
        <f t="shared" si="6"/>
        <v>GoldTamano Smelter</v>
      </c>
      <c r="K232" s="297" t="str">
        <f t="shared" si="7"/>
        <v>GoldTamano Smelter</v>
      </c>
    </row>
    <row r="233" spans="1:11">
      <c r="A233" s="295" t="s">
        <v>1263</v>
      </c>
      <c r="B233" s="295" t="s">
        <v>2717</v>
      </c>
      <c r="C233" s="295" t="s">
        <v>1374</v>
      </c>
      <c r="D233" s="295" t="s">
        <v>1241</v>
      </c>
      <c r="E233" s="295" t="s">
        <v>832</v>
      </c>
      <c r="F233" s="295" t="s">
        <v>14672</v>
      </c>
      <c r="G233" s="295"/>
      <c r="H233" s="295" t="s">
        <v>1941</v>
      </c>
      <c r="I233" s="295" t="s">
        <v>1942</v>
      </c>
      <c r="J233" s="297" t="str">
        <f t="shared" si="6"/>
        <v>GoldTanaka Denshi Kogyo K.K</v>
      </c>
      <c r="K233" s="297" t="str">
        <f t="shared" si="7"/>
        <v>GoldTanaka Denshi Kogyo K.K</v>
      </c>
    </row>
    <row r="234" spans="1:11">
      <c r="A234" s="295" t="s">
        <v>1263</v>
      </c>
      <c r="B234" s="295" t="s">
        <v>3008</v>
      </c>
      <c r="C234" s="295" t="s">
        <v>1374</v>
      </c>
      <c r="D234" s="295" t="s">
        <v>1241</v>
      </c>
      <c r="E234" s="295" t="s">
        <v>832</v>
      </c>
      <c r="F234" s="295" t="s">
        <v>14672</v>
      </c>
      <c r="G234" s="295"/>
      <c r="H234" s="295" t="s">
        <v>1941</v>
      </c>
      <c r="I234" s="295" t="s">
        <v>1942</v>
      </c>
      <c r="J234" s="297" t="str">
        <f t="shared" si="6"/>
        <v>GoldTanaka Electronics (Hong Kong) Pte. Ltd.</v>
      </c>
      <c r="K234" s="297" t="str">
        <f t="shared" si="7"/>
        <v>GoldTanaka Electronics (Hong Kong) Pte. Ltd.</v>
      </c>
    </row>
    <row r="235" spans="1:11">
      <c r="A235" s="295" t="s">
        <v>1263</v>
      </c>
      <c r="B235" s="295" t="s">
        <v>3037</v>
      </c>
      <c r="C235" s="295" t="s">
        <v>1374</v>
      </c>
      <c r="D235" s="295" t="s">
        <v>1241</v>
      </c>
      <c r="E235" s="295" t="s">
        <v>832</v>
      </c>
      <c r="F235" s="295" t="s">
        <v>14672</v>
      </c>
      <c r="G235" s="295"/>
      <c r="H235" s="295" t="s">
        <v>1941</v>
      </c>
      <c r="I235" s="295" t="s">
        <v>1942</v>
      </c>
      <c r="J235" s="297" t="str">
        <f t="shared" si="6"/>
        <v>GoldTANAKA Electronics (Malaysia) SDN. BHD.</v>
      </c>
      <c r="K235" s="297" t="str">
        <f t="shared" si="7"/>
        <v>GoldTANAKA Electronics (Malaysia) SDN. BHD.</v>
      </c>
    </row>
    <row r="236" spans="1:11">
      <c r="A236" s="295" t="s">
        <v>1263</v>
      </c>
      <c r="B236" s="295" t="s">
        <v>3009</v>
      </c>
      <c r="C236" s="295" t="s">
        <v>1374</v>
      </c>
      <c r="D236" s="295" t="s">
        <v>1241</v>
      </c>
      <c r="E236" s="295" t="s">
        <v>832</v>
      </c>
      <c r="F236" s="295" t="s">
        <v>14672</v>
      </c>
      <c r="G236" s="295"/>
      <c r="H236" s="295" t="s">
        <v>1941</v>
      </c>
      <c r="I236" s="295" t="s">
        <v>1942</v>
      </c>
      <c r="J236" s="297" t="str">
        <f t="shared" si="6"/>
        <v>GoldTanaka Electronics (Singapore) Pte. Ltd.</v>
      </c>
      <c r="K236" s="297" t="str">
        <f t="shared" si="7"/>
        <v>GoldTanaka Electronics (Singapore) Pte. Ltd.</v>
      </c>
    </row>
    <row r="237" spans="1:11">
      <c r="A237" s="295" t="s">
        <v>1263</v>
      </c>
      <c r="B237" s="295" t="s">
        <v>1943</v>
      </c>
      <c r="C237" s="295" t="s">
        <v>1374</v>
      </c>
      <c r="D237" s="295" t="s">
        <v>1241</v>
      </c>
      <c r="E237" s="295" t="s">
        <v>832</v>
      </c>
      <c r="F237" s="295" t="s">
        <v>14672</v>
      </c>
      <c r="G237" s="295"/>
      <c r="H237" s="295" t="s">
        <v>1941</v>
      </c>
      <c r="I237" s="295" t="s">
        <v>1942</v>
      </c>
      <c r="J237" s="297" t="str">
        <f t="shared" si="6"/>
        <v>GoldTanaka Kikinzoku International</v>
      </c>
      <c r="K237" s="297" t="str">
        <f t="shared" si="7"/>
        <v>GoldTanaka Kikinzoku International</v>
      </c>
    </row>
    <row r="238" spans="1:11">
      <c r="A238" s="295" t="s">
        <v>1263</v>
      </c>
      <c r="B238" s="295" t="s">
        <v>3010</v>
      </c>
      <c r="C238" s="295" t="s">
        <v>1374</v>
      </c>
      <c r="D238" s="295" t="s">
        <v>1241</v>
      </c>
      <c r="E238" s="295" t="s">
        <v>832</v>
      </c>
      <c r="F238" s="295" t="s">
        <v>14672</v>
      </c>
      <c r="G238" s="295"/>
      <c r="H238" s="295" t="s">
        <v>1941</v>
      </c>
      <c r="I238" s="295" t="s">
        <v>1942</v>
      </c>
      <c r="J238" s="297" t="str">
        <f t="shared" si="6"/>
        <v>GoldTanaka Kikinzoku Kogyo K.K</v>
      </c>
      <c r="K238" s="297" t="str">
        <f t="shared" si="7"/>
        <v>GoldTanaka Kikinzoku Kogyo K.K</v>
      </c>
    </row>
    <row r="239" spans="1:11">
      <c r="A239" s="295" t="s">
        <v>1263</v>
      </c>
      <c r="B239" s="295" t="s">
        <v>1374</v>
      </c>
      <c r="C239" s="295" t="s">
        <v>1374</v>
      </c>
      <c r="D239" s="295" t="s">
        <v>1241</v>
      </c>
      <c r="E239" s="295" t="s">
        <v>832</v>
      </c>
      <c r="F239" s="295" t="s">
        <v>14672</v>
      </c>
      <c r="G239" s="295"/>
      <c r="H239" s="295" t="s">
        <v>1941</v>
      </c>
      <c r="I239" s="295" t="s">
        <v>1942</v>
      </c>
      <c r="J239" s="297" t="str">
        <f t="shared" si="6"/>
        <v>GoldTanaka Kikinzoku Kogyo K.K.</v>
      </c>
      <c r="K239" s="297" t="str">
        <f t="shared" si="7"/>
        <v>GoldTanaka Kikinzoku Kogyo K.K.</v>
      </c>
    </row>
    <row r="240" spans="1:11">
      <c r="A240" s="295" t="s">
        <v>1263</v>
      </c>
      <c r="B240" s="295" t="s">
        <v>1944</v>
      </c>
      <c r="C240" s="295" t="s">
        <v>1374</v>
      </c>
      <c r="D240" s="295" t="s">
        <v>1241</v>
      </c>
      <c r="E240" s="295" t="s">
        <v>832</v>
      </c>
      <c r="F240" s="295" t="s">
        <v>14672</v>
      </c>
      <c r="G240" s="295"/>
      <c r="H240" s="295" t="s">
        <v>1941</v>
      </c>
      <c r="I240" s="295" t="s">
        <v>1942</v>
      </c>
      <c r="J240" s="297" t="str">
        <f t="shared" si="6"/>
        <v>GoldTanaka Precious Metals</v>
      </c>
      <c r="K240" s="297" t="str">
        <f t="shared" si="7"/>
        <v>GoldTanaka Precious Metals</v>
      </c>
    </row>
    <row r="241" spans="1:11">
      <c r="A241" s="295" t="s">
        <v>1263</v>
      </c>
      <c r="B241" s="295" t="s">
        <v>720</v>
      </c>
      <c r="C241" s="295" t="s">
        <v>2709</v>
      </c>
      <c r="D241" s="295" t="s">
        <v>1232</v>
      </c>
      <c r="E241" s="295" t="s">
        <v>833</v>
      </c>
      <c r="F241" s="295" t="s">
        <v>14672</v>
      </c>
      <c r="G241" s="295"/>
      <c r="H241" s="295" t="s">
        <v>1935</v>
      </c>
      <c r="I241" s="295" t="s">
        <v>1936</v>
      </c>
      <c r="J241" s="297" t="str">
        <f t="shared" si="6"/>
        <v>GoldThe Great Wall Gold and Silver Refinery of China</v>
      </c>
      <c r="K241" s="297" t="str">
        <f t="shared" si="7"/>
        <v>GoldThe Great Wall Gold and Silver Refinery of China</v>
      </c>
    </row>
    <row r="242" spans="1:11">
      <c r="A242" s="295" t="s">
        <v>1263</v>
      </c>
      <c r="B242" s="295" t="s">
        <v>1149</v>
      </c>
      <c r="C242" s="295" t="s">
        <v>3243</v>
      </c>
      <c r="D242" s="295" t="s">
        <v>1225</v>
      </c>
      <c r="E242" s="295" t="s">
        <v>842</v>
      </c>
      <c r="F242" s="295" t="s">
        <v>14672</v>
      </c>
      <c r="G242" s="295"/>
      <c r="H242" s="295" t="s">
        <v>1959</v>
      </c>
      <c r="I242" s="295" t="s">
        <v>1960</v>
      </c>
      <c r="J242" s="297" t="str">
        <f t="shared" si="6"/>
        <v>GoldThe Perth Mint</v>
      </c>
      <c r="K242" s="297" t="str">
        <f t="shared" si="7"/>
        <v>GoldThe Perth Mint</v>
      </c>
    </row>
    <row r="243" spans="1:11">
      <c r="A243" s="295" t="s">
        <v>1263</v>
      </c>
      <c r="B243" s="295" t="s">
        <v>2626</v>
      </c>
      <c r="C243" s="295" t="s">
        <v>2626</v>
      </c>
      <c r="D243" s="295" t="s">
        <v>1232</v>
      </c>
      <c r="E243" s="295" t="s">
        <v>834</v>
      </c>
      <c r="F243" s="295" t="s">
        <v>14672</v>
      </c>
      <c r="G243" s="295"/>
      <c r="H243" s="295" t="s">
        <v>1931</v>
      </c>
      <c r="I243" s="295" t="s">
        <v>1914</v>
      </c>
      <c r="J243" s="297" t="str">
        <f t="shared" si="6"/>
        <v>GoldThe Refinery of Shandong Gold Mining Co., Ltd.</v>
      </c>
      <c r="K243" s="297" t="str">
        <f t="shared" si="7"/>
        <v>GoldThe Refinery of Shandong Gold Mining Co., Ltd.</v>
      </c>
    </row>
    <row r="244" spans="1:11">
      <c r="A244" s="295" t="s">
        <v>1263</v>
      </c>
      <c r="B244" s="295" t="s">
        <v>2627</v>
      </c>
      <c r="C244" s="295" t="s">
        <v>2627</v>
      </c>
      <c r="D244" s="295" t="s">
        <v>1241</v>
      </c>
      <c r="E244" s="295" t="s">
        <v>835</v>
      </c>
      <c r="F244" s="295" t="s">
        <v>14672</v>
      </c>
      <c r="G244" s="295"/>
      <c r="H244" s="295" t="s">
        <v>1947</v>
      </c>
      <c r="I244" s="295" t="s">
        <v>1844</v>
      </c>
      <c r="J244" s="297" t="str">
        <f t="shared" si="6"/>
        <v>GoldTokuriki Honten Co., Ltd.</v>
      </c>
      <c r="K244" s="297" t="str">
        <f t="shared" si="7"/>
        <v>GoldTokuriki Honten Co., Ltd.</v>
      </c>
    </row>
    <row r="245" spans="1:11">
      <c r="A245" s="295" t="s">
        <v>1263</v>
      </c>
      <c r="B245" s="295" t="s">
        <v>2679</v>
      </c>
      <c r="C245" s="295" t="s">
        <v>2679</v>
      </c>
      <c r="D245" s="295" t="s">
        <v>1232</v>
      </c>
      <c r="E245" s="295" t="s">
        <v>836</v>
      </c>
      <c r="F245" s="295" t="s">
        <v>14672</v>
      </c>
      <c r="G245" s="295"/>
      <c r="H245" s="295" t="s">
        <v>1948</v>
      </c>
      <c r="I245" s="295" t="s">
        <v>1949</v>
      </c>
      <c r="J245" s="297" t="str">
        <f t="shared" si="6"/>
        <v>GoldTongling Nonferrous Metals Group Co., Ltd.</v>
      </c>
      <c r="K245" s="297" t="str">
        <f t="shared" si="7"/>
        <v>GoldTongling Nonferrous Metals Group Co., Ltd.</v>
      </c>
    </row>
    <row r="246" spans="1:11">
      <c r="A246" s="295" t="s">
        <v>1263</v>
      </c>
      <c r="B246" s="295" t="s">
        <v>1951</v>
      </c>
      <c r="C246" s="295" t="s">
        <v>2679</v>
      </c>
      <c r="D246" s="295" t="s">
        <v>1232</v>
      </c>
      <c r="E246" s="295" t="s">
        <v>836</v>
      </c>
      <c r="F246" s="295" t="s">
        <v>14672</v>
      </c>
      <c r="G246" s="295"/>
      <c r="H246" s="295" t="s">
        <v>1948</v>
      </c>
      <c r="I246" s="295" t="s">
        <v>1949</v>
      </c>
      <c r="J246" s="297" t="str">
        <f t="shared" si="6"/>
        <v>GoldTongLing Nonferrous Metals Group Holdings Co., Ltd.</v>
      </c>
      <c r="K246" s="297" t="str">
        <f t="shared" si="7"/>
        <v>GoldTongLing Nonferrous Metals Group Holdings Co., Ltd.</v>
      </c>
    </row>
    <row r="247" spans="1:11">
      <c r="A247" s="295" t="s">
        <v>1263</v>
      </c>
      <c r="B247" s="295" t="s">
        <v>2760</v>
      </c>
      <c r="C247" s="295" t="s">
        <v>2760</v>
      </c>
      <c r="D247" s="295" t="s">
        <v>1227</v>
      </c>
      <c r="E247" s="295" t="s">
        <v>2761</v>
      </c>
      <c r="F247" s="295" t="s">
        <v>14672</v>
      </c>
      <c r="G247" s="295"/>
      <c r="H247" s="295" t="s">
        <v>1956</v>
      </c>
      <c r="I247" s="295" t="s">
        <v>3919</v>
      </c>
      <c r="J247" s="297" t="str">
        <f t="shared" si="6"/>
        <v>GoldTony Goetz NV</v>
      </c>
      <c r="K247" s="297" t="str">
        <f t="shared" si="7"/>
        <v>GoldTony Goetz NV</v>
      </c>
    </row>
    <row r="248" spans="1:11">
      <c r="A248" s="295" t="s">
        <v>1263</v>
      </c>
      <c r="B248" s="295" t="s">
        <v>3011</v>
      </c>
      <c r="C248" s="295" t="s">
        <v>3011</v>
      </c>
      <c r="D248" s="295" t="s">
        <v>1242</v>
      </c>
      <c r="E248" s="295" t="s">
        <v>3012</v>
      </c>
      <c r="F248" s="295" t="s">
        <v>14672</v>
      </c>
      <c r="G248" s="295"/>
      <c r="H248" s="295" t="s">
        <v>3013</v>
      </c>
      <c r="I248" s="295" t="s">
        <v>3014</v>
      </c>
      <c r="J248" s="297" t="str">
        <f t="shared" si="6"/>
        <v>GoldTOO Tau-Ken-Altyn</v>
      </c>
      <c r="K248" s="297" t="str">
        <f t="shared" si="7"/>
        <v>GoldTOO Tau-Ken-Altyn</v>
      </c>
    </row>
    <row r="249" spans="1:11">
      <c r="A249" s="295" t="s">
        <v>1263</v>
      </c>
      <c r="B249" s="295" t="s">
        <v>700</v>
      </c>
      <c r="C249" s="295" t="s">
        <v>700</v>
      </c>
      <c r="D249" s="295" t="s">
        <v>1244</v>
      </c>
      <c r="E249" s="295" t="s">
        <v>837</v>
      </c>
      <c r="F249" s="295" t="s">
        <v>14672</v>
      </c>
      <c r="G249" s="295"/>
      <c r="H249" s="295" t="s">
        <v>1952</v>
      </c>
      <c r="I249" s="295" t="s">
        <v>14238</v>
      </c>
      <c r="J249" s="297" t="str">
        <f t="shared" si="6"/>
        <v>GoldTorecom</v>
      </c>
      <c r="K249" s="297" t="str">
        <f t="shared" si="7"/>
        <v>GoldTorecom</v>
      </c>
    </row>
    <row r="250" spans="1:11">
      <c r="A250" s="295" t="s">
        <v>1263</v>
      </c>
      <c r="B250" s="295" t="s">
        <v>1940</v>
      </c>
      <c r="C250" s="295" t="s">
        <v>66</v>
      </c>
      <c r="D250" s="295" t="s">
        <v>1241</v>
      </c>
      <c r="E250" s="295" t="s">
        <v>831</v>
      </c>
      <c r="F250" s="295" t="s">
        <v>14672</v>
      </c>
      <c r="G250" s="295"/>
      <c r="H250" s="295" t="s">
        <v>1939</v>
      </c>
      <c r="I250" s="295" t="s">
        <v>2702</v>
      </c>
      <c r="J250" s="297" t="str">
        <f t="shared" si="6"/>
        <v>GoldToyo Smelter &amp; Refinery</v>
      </c>
      <c r="K250" s="297" t="str">
        <f t="shared" si="7"/>
        <v>GoldToyo Smelter &amp; Refinery</v>
      </c>
    </row>
    <row r="251" spans="1:11">
      <c r="A251" s="295" t="s">
        <v>1263</v>
      </c>
      <c r="B251" s="295" t="s">
        <v>2628</v>
      </c>
      <c r="C251" s="295" t="s">
        <v>2628</v>
      </c>
      <c r="D251" s="295" t="s">
        <v>1228</v>
      </c>
      <c r="E251" s="295" t="s">
        <v>838</v>
      </c>
      <c r="F251" s="295" t="s">
        <v>14672</v>
      </c>
      <c r="G251" s="295"/>
      <c r="H251" s="295" t="s">
        <v>1953</v>
      </c>
      <c r="I251" s="295" t="s">
        <v>1954</v>
      </c>
      <c r="J251" s="297" t="str">
        <f t="shared" si="6"/>
        <v>GoldUmicore Brasil Ltda.</v>
      </c>
      <c r="K251" s="297" t="str">
        <f t="shared" si="7"/>
        <v>GoldUmicore Brasil Ltda.</v>
      </c>
    </row>
    <row r="252" spans="1:11">
      <c r="A252" s="295" t="s">
        <v>1263</v>
      </c>
      <c r="B252" s="295" t="s">
        <v>3279</v>
      </c>
      <c r="C252" s="295" t="s">
        <v>3015</v>
      </c>
      <c r="D252" s="295" t="s">
        <v>1227</v>
      </c>
      <c r="E252" s="295" t="s">
        <v>839</v>
      </c>
      <c r="F252" s="295" t="s">
        <v>14672</v>
      </c>
      <c r="G252" s="295"/>
      <c r="H252" s="295" t="s">
        <v>1955</v>
      </c>
      <c r="I252" s="295" t="s">
        <v>3919</v>
      </c>
      <c r="J252" s="297" t="str">
        <f t="shared" si="6"/>
        <v>GoldUmicore Precious Metals Refining Hoboken</v>
      </c>
      <c r="K252" s="297" t="str">
        <f t="shared" si="7"/>
        <v>GoldUmicore Precious Metals Refining Hoboken</v>
      </c>
    </row>
    <row r="253" spans="1:11">
      <c r="A253" s="295" t="s">
        <v>1263</v>
      </c>
      <c r="B253" s="295" t="s">
        <v>161</v>
      </c>
      <c r="C253" s="295" t="s">
        <v>161</v>
      </c>
      <c r="D253" s="295" t="s">
        <v>1016</v>
      </c>
      <c r="E253" s="295" t="s">
        <v>162</v>
      </c>
      <c r="F253" s="295" t="s">
        <v>14672</v>
      </c>
      <c r="G253" s="295"/>
      <c r="H253" s="295" t="s">
        <v>13572</v>
      </c>
      <c r="I253" s="295" t="s">
        <v>12204</v>
      </c>
      <c r="J253" s="297" t="str">
        <f t="shared" si="6"/>
        <v>GoldUmicore Precious Metals Thailand</v>
      </c>
      <c r="K253" s="297" t="str">
        <f t="shared" si="7"/>
        <v>GoldUmicore Precious Metals Thailand</v>
      </c>
    </row>
    <row r="254" spans="1:11">
      <c r="A254" s="295" t="s">
        <v>1263</v>
      </c>
      <c r="B254" s="295" t="s">
        <v>3015</v>
      </c>
      <c r="C254" s="295" t="s">
        <v>3015</v>
      </c>
      <c r="D254" s="295" t="s">
        <v>1227</v>
      </c>
      <c r="E254" s="295" t="s">
        <v>839</v>
      </c>
      <c r="F254" s="295" t="s">
        <v>14672</v>
      </c>
      <c r="G254" s="295"/>
      <c r="H254" s="295" t="s">
        <v>1955</v>
      </c>
      <c r="I254" s="295" t="s">
        <v>3919</v>
      </c>
      <c r="J254" s="297" t="str">
        <f t="shared" si="6"/>
        <v>GoldUmicore S.A. Business Unit Precious Metals Refining</v>
      </c>
      <c r="K254" s="297" t="str">
        <f t="shared" si="7"/>
        <v>GoldUmicore S.A. Business Unit Precious Metals Refining</v>
      </c>
    </row>
    <row r="255" spans="1:11">
      <c r="A255" s="295" t="s">
        <v>1263</v>
      </c>
      <c r="B255" s="295" t="s">
        <v>945</v>
      </c>
      <c r="C255" s="295" t="s">
        <v>945</v>
      </c>
      <c r="D255" s="295" t="s">
        <v>3153</v>
      </c>
      <c r="E255" s="295" t="s">
        <v>840</v>
      </c>
      <c r="F255" s="295" t="s">
        <v>14672</v>
      </c>
      <c r="G255" s="295"/>
      <c r="H255" s="295" t="s">
        <v>1957</v>
      </c>
      <c r="I255" s="295" t="s">
        <v>1887</v>
      </c>
      <c r="J255" s="297" t="str">
        <f t="shared" si="6"/>
        <v>GoldUnited Precious Metal Refining, Inc.</v>
      </c>
      <c r="K255" s="297" t="str">
        <f t="shared" si="7"/>
        <v>GoldUnited Precious Metal Refining, Inc.</v>
      </c>
    </row>
    <row r="256" spans="1:11">
      <c r="A256" s="295" t="s">
        <v>1263</v>
      </c>
      <c r="B256" s="295" t="s">
        <v>3016</v>
      </c>
      <c r="C256" s="295" t="s">
        <v>3016</v>
      </c>
      <c r="D256" s="295" t="s">
        <v>1022</v>
      </c>
      <c r="E256" s="295" t="s">
        <v>3017</v>
      </c>
      <c r="F256" s="295" t="s">
        <v>14672</v>
      </c>
      <c r="G256" s="295"/>
      <c r="H256" s="295" t="s">
        <v>3018</v>
      </c>
      <c r="I256" s="295" t="s">
        <v>3018</v>
      </c>
      <c r="J256" s="297" t="str">
        <f t="shared" si="6"/>
        <v>GoldUniversal Precious Metals Refining Zambia</v>
      </c>
      <c r="K256" s="297" t="str">
        <f t="shared" si="7"/>
        <v>GoldUniversal Precious Metals Refining Zambia</v>
      </c>
    </row>
    <row r="257" spans="1:11">
      <c r="A257" s="295" t="s">
        <v>1263</v>
      </c>
      <c r="B257" s="295" t="s">
        <v>3019</v>
      </c>
      <c r="C257" s="295" t="s">
        <v>3019</v>
      </c>
      <c r="D257" s="295" t="s">
        <v>1230</v>
      </c>
      <c r="E257" s="295" t="s">
        <v>841</v>
      </c>
      <c r="F257" s="295" t="s">
        <v>14672</v>
      </c>
      <c r="G257" s="295"/>
      <c r="H257" s="295" t="s">
        <v>1958</v>
      </c>
      <c r="I257" s="295" t="s">
        <v>1811</v>
      </c>
      <c r="J257" s="297" t="str">
        <f t="shared" si="6"/>
        <v>GoldValcambi S.A.</v>
      </c>
      <c r="K257" s="297" t="str">
        <f t="shared" si="7"/>
        <v>GoldValcambi S.A.</v>
      </c>
    </row>
    <row r="258" spans="1:11">
      <c r="A258" s="295" t="s">
        <v>1263</v>
      </c>
      <c r="B258" s="295" t="s">
        <v>3243</v>
      </c>
      <c r="C258" s="295" t="s">
        <v>3243</v>
      </c>
      <c r="D258" s="295" t="s">
        <v>1225</v>
      </c>
      <c r="E258" s="295" t="s">
        <v>842</v>
      </c>
      <c r="F258" s="295" t="s">
        <v>14672</v>
      </c>
      <c r="G258" s="295"/>
      <c r="H258" s="295" t="s">
        <v>1959</v>
      </c>
      <c r="I258" s="295" t="s">
        <v>1960</v>
      </c>
      <c r="J258" s="297" t="str">
        <f t="shared" si="6"/>
        <v>GoldWestern Australian Mint (T/a The Perth Mint)</v>
      </c>
      <c r="K258" s="297" t="str">
        <f t="shared" si="7"/>
        <v>GoldWestern Australian Mint (T/a The Perth Mint)</v>
      </c>
    </row>
    <row r="259" spans="1:11">
      <c r="A259" s="295" t="s">
        <v>1263</v>
      </c>
      <c r="B259" s="295" t="s">
        <v>2689</v>
      </c>
      <c r="C259" s="295" t="s">
        <v>2689</v>
      </c>
      <c r="D259" s="295" t="s">
        <v>1234</v>
      </c>
      <c r="E259" s="295" t="s">
        <v>2692</v>
      </c>
      <c r="F259" s="295" t="s">
        <v>14672</v>
      </c>
      <c r="G259" s="295"/>
      <c r="H259" s="295" t="s">
        <v>1804</v>
      </c>
      <c r="I259" s="295" t="s">
        <v>1805</v>
      </c>
      <c r="J259" s="297" t="str">
        <f t="shared" si="6"/>
        <v>GoldWIELAND Edelmetalle GmbH</v>
      </c>
      <c r="K259" s="297" t="str">
        <f t="shared" si="7"/>
        <v>GoldWIELAND Edelmetalle GmbH</v>
      </c>
    </row>
    <row r="260" spans="1:11">
      <c r="A260" s="295" t="s">
        <v>1263</v>
      </c>
      <c r="B260" s="295" t="s">
        <v>36</v>
      </c>
      <c r="C260" s="295" t="s">
        <v>1038</v>
      </c>
      <c r="D260" s="295" t="s">
        <v>3153</v>
      </c>
      <c r="E260" s="295" t="s">
        <v>801</v>
      </c>
      <c r="F260" s="295" t="s">
        <v>14672</v>
      </c>
      <c r="G260" s="295"/>
      <c r="H260" s="295" t="s">
        <v>1886</v>
      </c>
      <c r="I260" s="295" t="s">
        <v>1887</v>
      </c>
      <c r="J260" s="297" t="str">
        <f t="shared" si="6"/>
        <v>GoldWilliams Advanced Materials</v>
      </c>
      <c r="K260" s="297" t="str">
        <f t="shared" si="7"/>
        <v>GoldWilliams Advanced Materials</v>
      </c>
    </row>
    <row r="261" spans="1:11">
      <c r="A261" s="295" t="s">
        <v>1263</v>
      </c>
      <c r="B261" s="295" t="s">
        <v>1826</v>
      </c>
      <c r="C261" s="295" t="s">
        <v>2737</v>
      </c>
      <c r="D261" s="295" t="s">
        <v>1229</v>
      </c>
      <c r="E261" s="295" t="s">
        <v>761</v>
      </c>
      <c r="F261" s="295" t="s">
        <v>14672</v>
      </c>
      <c r="G261" s="295"/>
      <c r="H261" s="295" t="s">
        <v>1823</v>
      </c>
      <c r="I261" s="295" t="s">
        <v>1824</v>
      </c>
      <c r="J261" s="297" t="str">
        <f t="shared" si="6"/>
        <v>GoldXstrata</v>
      </c>
      <c r="K261" s="297" t="str">
        <f t="shared" si="7"/>
        <v>GoldXstrata</v>
      </c>
    </row>
    <row r="262" spans="1:11">
      <c r="A262" s="295" t="s">
        <v>1263</v>
      </c>
      <c r="B262" s="295" t="s">
        <v>14306</v>
      </c>
      <c r="C262" s="295" t="s">
        <v>14306</v>
      </c>
      <c r="D262" s="295" t="s">
        <v>1241</v>
      </c>
      <c r="E262" s="295" t="s">
        <v>843</v>
      </c>
      <c r="F262" s="295" t="s">
        <v>14672</v>
      </c>
      <c r="G262" s="295"/>
      <c r="H262" s="295" t="s">
        <v>14327</v>
      </c>
      <c r="I262" s="295" t="s">
        <v>7548</v>
      </c>
      <c r="J262" s="297" t="str">
        <f t="shared" ref="J262:J325" si="8">A262&amp;B262</f>
        <v>GoldYamakin Co., Ltd.</v>
      </c>
      <c r="K262" s="297" t="str">
        <f t="shared" ref="K262:K325" si="9">A262&amp;B262</f>
        <v>GoldYamakin Co., Ltd.</v>
      </c>
    </row>
    <row r="263" spans="1:11">
      <c r="A263" s="295" t="s">
        <v>1263</v>
      </c>
      <c r="B263" s="295" t="s">
        <v>14307</v>
      </c>
      <c r="C263" s="295" t="s">
        <v>14306</v>
      </c>
      <c r="D263" s="295" t="s">
        <v>1241</v>
      </c>
      <c r="E263" s="295" t="s">
        <v>843</v>
      </c>
      <c r="F263" s="295" t="s">
        <v>14672</v>
      </c>
      <c r="G263" s="295"/>
      <c r="H263" s="295" t="s">
        <v>14327</v>
      </c>
      <c r="I263" s="295" t="s">
        <v>7548</v>
      </c>
      <c r="J263" s="297" t="str">
        <f t="shared" si="8"/>
        <v>GoldYamamoto Precious Co., Ltd.</v>
      </c>
      <c r="K263" s="297" t="str">
        <f t="shared" si="9"/>
        <v>GoldYamamoto Precious Co., Ltd.</v>
      </c>
    </row>
    <row r="264" spans="1:11">
      <c r="A264" s="295" t="s">
        <v>1263</v>
      </c>
      <c r="B264" s="295" t="s">
        <v>2630</v>
      </c>
      <c r="C264" s="295" t="s">
        <v>14306</v>
      </c>
      <c r="D264" s="295" t="s">
        <v>1241</v>
      </c>
      <c r="E264" s="295" t="s">
        <v>843</v>
      </c>
      <c r="F264" s="295" t="s">
        <v>14672</v>
      </c>
      <c r="G264" s="295"/>
      <c r="H264" s="295" t="s">
        <v>14327</v>
      </c>
      <c r="I264" s="295" t="s">
        <v>7548</v>
      </c>
      <c r="J264" s="297" t="str">
        <f t="shared" si="8"/>
        <v>GoldYamamoto Precious Metal Co., Ltd.</v>
      </c>
      <c r="K264" s="297" t="str">
        <f t="shared" si="9"/>
        <v>GoldYamamoto Precious Metal Co., Ltd.</v>
      </c>
    </row>
    <row r="265" spans="1:11">
      <c r="A265" s="295" t="s">
        <v>1263</v>
      </c>
      <c r="B265" s="295" t="s">
        <v>1964</v>
      </c>
      <c r="C265" s="295" t="s">
        <v>14306</v>
      </c>
      <c r="D265" s="295" t="s">
        <v>1241</v>
      </c>
      <c r="E265" s="295" t="s">
        <v>843</v>
      </c>
      <c r="F265" s="295" t="s">
        <v>14672</v>
      </c>
      <c r="G265" s="295"/>
      <c r="H265" s="295" t="s">
        <v>14327</v>
      </c>
      <c r="I265" s="295" t="s">
        <v>7548</v>
      </c>
      <c r="J265" s="297" t="str">
        <f t="shared" si="8"/>
        <v>GoldYamamoto Precision Metals</v>
      </c>
      <c r="K265" s="297" t="str">
        <f t="shared" si="9"/>
        <v>GoldYamamoto Precision Metals</v>
      </c>
    </row>
    <row r="266" spans="1:11">
      <c r="A266" s="295" t="s">
        <v>1263</v>
      </c>
      <c r="B266" s="295" t="s">
        <v>1852</v>
      </c>
      <c r="C266" s="295" t="s">
        <v>1848</v>
      </c>
      <c r="D266" s="295" t="s">
        <v>1232</v>
      </c>
      <c r="E266" s="295" t="s">
        <v>1849</v>
      </c>
      <c r="F266" s="295" t="s">
        <v>14672</v>
      </c>
      <c r="G266" s="295"/>
      <c r="H266" s="295" t="s">
        <v>1850</v>
      </c>
      <c r="I266" s="295" t="s">
        <v>1914</v>
      </c>
      <c r="J266" s="297" t="str">
        <f t="shared" si="8"/>
        <v>GoldYantai NUS Safina tech environmental Refinery Co. Ltd.</v>
      </c>
      <c r="K266" s="297" t="str">
        <f t="shared" si="9"/>
        <v>GoldYantai NUS Safina tech environmental Refinery Co. Ltd.</v>
      </c>
    </row>
    <row r="267" spans="1:11">
      <c r="A267" s="295" t="s">
        <v>1263</v>
      </c>
      <c r="B267" s="295" t="s">
        <v>2631</v>
      </c>
      <c r="C267" s="295" t="s">
        <v>2631</v>
      </c>
      <c r="D267" s="295" t="s">
        <v>1241</v>
      </c>
      <c r="E267" s="295" t="s">
        <v>844</v>
      </c>
      <c r="F267" s="295" t="s">
        <v>14672</v>
      </c>
      <c r="G267" s="295"/>
      <c r="H267" s="295" t="s">
        <v>1965</v>
      </c>
      <c r="I267" s="295" t="s">
        <v>1942</v>
      </c>
      <c r="J267" s="297" t="str">
        <f t="shared" si="8"/>
        <v>GoldYokohama Metal Co., Ltd.</v>
      </c>
      <c r="K267" s="297" t="str">
        <f t="shared" si="9"/>
        <v>GoldYokohama Metal Co., Ltd.</v>
      </c>
    </row>
    <row r="268" spans="1:11">
      <c r="A268" s="295" t="s">
        <v>1263</v>
      </c>
      <c r="B268" s="295" t="s">
        <v>2603</v>
      </c>
      <c r="C268" s="295" t="s">
        <v>2603</v>
      </c>
      <c r="D268" s="295" t="s">
        <v>1232</v>
      </c>
      <c r="E268" s="295" t="s">
        <v>845</v>
      </c>
      <c r="F268" s="295" t="s">
        <v>14672</v>
      </c>
      <c r="G268" s="295"/>
      <c r="H268" s="295" t="s">
        <v>1829</v>
      </c>
      <c r="I268" s="295" t="s">
        <v>1830</v>
      </c>
      <c r="J268" s="297" t="str">
        <f t="shared" si="8"/>
        <v>GoldYunnan Copper Industry Co., Ltd.</v>
      </c>
      <c r="K268" s="297" t="str">
        <f t="shared" si="9"/>
        <v>GoldYunnan Copper Industry Co., Ltd.</v>
      </c>
    </row>
    <row r="269" spans="1:11">
      <c r="A269" s="295" t="s">
        <v>1263</v>
      </c>
      <c r="B269" s="295" t="s">
        <v>37</v>
      </c>
      <c r="C269" s="295" t="s">
        <v>2623</v>
      </c>
      <c r="D269" s="295" t="s">
        <v>1232</v>
      </c>
      <c r="E269" s="295" t="s">
        <v>828</v>
      </c>
      <c r="F269" s="295" t="s">
        <v>14672</v>
      </c>
      <c r="G269" s="295"/>
      <c r="H269" s="295" t="s">
        <v>1850</v>
      </c>
      <c r="I269" s="295" t="s">
        <v>1914</v>
      </c>
      <c r="J269" s="297" t="str">
        <f t="shared" si="8"/>
        <v>GoldZhao Jin Mining Industry Co Ltd</v>
      </c>
      <c r="K269" s="297" t="str">
        <f t="shared" si="9"/>
        <v>GoldZhao Jin Mining Industry Co Ltd</v>
      </c>
    </row>
    <row r="270" spans="1:11">
      <c r="A270" s="295" t="s">
        <v>1263</v>
      </c>
      <c r="B270" s="295" t="s">
        <v>38</v>
      </c>
      <c r="C270" s="295" t="s">
        <v>2623</v>
      </c>
      <c r="D270" s="295" t="s">
        <v>1232</v>
      </c>
      <c r="E270" s="295" t="s">
        <v>828</v>
      </c>
      <c r="F270" s="295" t="s">
        <v>14672</v>
      </c>
      <c r="G270" s="295"/>
      <c r="H270" s="295" t="s">
        <v>1850</v>
      </c>
      <c r="I270" s="295" t="s">
        <v>1914</v>
      </c>
      <c r="J270" s="297" t="str">
        <f t="shared" si="8"/>
        <v>GoldZhao Yuan Gold Mine</v>
      </c>
      <c r="K270" s="297" t="str">
        <f t="shared" si="9"/>
        <v>GoldZhao Yuan Gold Mine</v>
      </c>
    </row>
    <row r="271" spans="1:11">
      <c r="A271" s="295" t="s">
        <v>1263</v>
      </c>
      <c r="B271" s="295" t="s">
        <v>1968</v>
      </c>
      <c r="C271" s="295" t="s">
        <v>2623</v>
      </c>
      <c r="D271" s="295" t="s">
        <v>1232</v>
      </c>
      <c r="E271" s="295" t="s">
        <v>828</v>
      </c>
      <c r="F271" s="295" t="s">
        <v>14672</v>
      </c>
      <c r="G271" s="295"/>
      <c r="H271" s="295" t="s">
        <v>1850</v>
      </c>
      <c r="I271" s="295" t="s">
        <v>1914</v>
      </c>
      <c r="J271" s="297" t="str">
        <f t="shared" si="8"/>
        <v>GoldZhao Yuan Gold Smelter of ZhongJin</v>
      </c>
      <c r="K271" s="297" t="str">
        <f t="shared" si="9"/>
        <v>GoldZhao Yuan Gold Smelter of ZhongJin</v>
      </c>
    </row>
    <row r="272" spans="1:11">
      <c r="A272" s="295" t="s">
        <v>1263</v>
      </c>
      <c r="B272" s="295" t="s">
        <v>39</v>
      </c>
      <c r="C272" s="295" t="s">
        <v>2623</v>
      </c>
      <c r="D272" s="295" t="s">
        <v>1232</v>
      </c>
      <c r="E272" s="295" t="s">
        <v>828</v>
      </c>
      <c r="F272" s="295" t="s">
        <v>14672</v>
      </c>
      <c r="G272" s="295"/>
      <c r="H272" s="295" t="s">
        <v>1850</v>
      </c>
      <c r="I272" s="295" t="s">
        <v>1914</v>
      </c>
      <c r="J272" s="297" t="str">
        <f t="shared" si="8"/>
        <v>GoldZhao Yuan Jin Kuang</v>
      </c>
      <c r="K272" s="297" t="str">
        <f t="shared" si="9"/>
        <v>GoldZhao Yuan Jin Kuang</v>
      </c>
    </row>
    <row r="273" spans="1:11">
      <c r="A273" s="295" t="s">
        <v>1263</v>
      </c>
      <c r="B273" s="295" t="s">
        <v>1934</v>
      </c>
      <c r="C273" s="295" t="s">
        <v>2623</v>
      </c>
      <c r="D273" s="295" t="s">
        <v>1232</v>
      </c>
      <c r="E273" s="295" t="s">
        <v>828</v>
      </c>
      <c r="F273" s="295" t="s">
        <v>14672</v>
      </c>
      <c r="G273" s="295"/>
      <c r="H273" s="295" t="s">
        <v>1850</v>
      </c>
      <c r="I273" s="295" t="s">
        <v>1914</v>
      </c>
      <c r="J273" s="297" t="str">
        <f t="shared" si="8"/>
        <v>GoldZhaojin Mining Industry Co., Ltd.</v>
      </c>
      <c r="K273" s="297" t="str">
        <f t="shared" si="9"/>
        <v>GoldZhaojin Mining Industry Co., Ltd.</v>
      </c>
    </row>
    <row r="274" spans="1:11">
      <c r="A274" s="295" t="s">
        <v>1263</v>
      </c>
      <c r="B274" s="295" t="s">
        <v>3280</v>
      </c>
      <c r="C274" s="295" t="s">
        <v>2623</v>
      </c>
      <c r="D274" s="295" t="s">
        <v>1232</v>
      </c>
      <c r="E274" s="295" t="s">
        <v>828</v>
      </c>
      <c r="F274" s="295" t="s">
        <v>14672</v>
      </c>
      <c r="G274" s="295"/>
      <c r="H274" s="295" t="s">
        <v>1850</v>
      </c>
      <c r="I274" s="295" t="s">
        <v>1914</v>
      </c>
      <c r="J274" s="297" t="str">
        <f t="shared" si="8"/>
        <v>Goldzhaojinjinyinyelian</v>
      </c>
      <c r="K274" s="297" t="str">
        <f t="shared" si="9"/>
        <v>Goldzhaojinjinyinyelian</v>
      </c>
    </row>
    <row r="275" spans="1:11">
      <c r="A275" s="295" t="s">
        <v>1263</v>
      </c>
      <c r="B275" s="295" t="s">
        <v>1969</v>
      </c>
      <c r="C275" s="295" t="s">
        <v>2623</v>
      </c>
      <c r="D275" s="295" t="s">
        <v>1232</v>
      </c>
      <c r="E275" s="295" t="s">
        <v>828</v>
      </c>
      <c r="F275" s="295" t="s">
        <v>14672</v>
      </c>
      <c r="G275" s="295"/>
      <c r="H275" s="295" t="s">
        <v>1850</v>
      </c>
      <c r="I275" s="295" t="s">
        <v>1914</v>
      </c>
      <c r="J275" s="297" t="str">
        <f t="shared" si="8"/>
        <v>GoldZhaoyuan Gold Group</v>
      </c>
      <c r="K275" s="297" t="str">
        <f t="shared" si="9"/>
        <v>GoldZhaoyuan Gold Group</v>
      </c>
    </row>
    <row r="276" spans="1:11">
      <c r="A276" s="295" t="s">
        <v>1263</v>
      </c>
      <c r="B276" s="295" t="s">
        <v>1375</v>
      </c>
      <c r="C276" s="295" t="s">
        <v>1471</v>
      </c>
      <c r="D276" s="295" t="s">
        <v>1232</v>
      </c>
      <c r="E276" s="295" t="s">
        <v>846</v>
      </c>
      <c r="F276" s="295" t="s">
        <v>14672</v>
      </c>
      <c r="G276" s="295"/>
      <c r="H276" s="295" t="s">
        <v>1966</v>
      </c>
      <c r="I276" s="295" t="s">
        <v>1882</v>
      </c>
      <c r="J276" s="297" t="str">
        <f t="shared" si="8"/>
        <v>GoldZhongjin Gold Corporation Limited</v>
      </c>
      <c r="K276" s="297" t="str">
        <f t="shared" si="9"/>
        <v>GoldZhongjin Gold Corporation Limited</v>
      </c>
    </row>
    <row r="277" spans="1:11">
      <c r="A277" s="295" t="s">
        <v>1263</v>
      </c>
      <c r="B277" s="295" t="s">
        <v>1471</v>
      </c>
      <c r="C277" s="295" t="s">
        <v>1471</v>
      </c>
      <c r="D277" s="295" t="s">
        <v>1232</v>
      </c>
      <c r="E277" s="295" t="s">
        <v>846</v>
      </c>
      <c r="F277" s="295" t="s">
        <v>14672</v>
      </c>
      <c r="G277" s="295"/>
      <c r="H277" s="295" t="s">
        <v>1966</v>
      </c>
      <c r="I277" s="295" t="s">
        <v>1882</v>
      </c>
      <c r="J277" s="297" t="str">
        <f t="shared" si="8"/>
        <v>GoldZhongyuan Gold Smelter of Zhongjin Gold Corporation</v>
      </c>
      <c r="K277" s="297" t="str">
        <f t="shared" si="9"/>
        <v>GoldZhongyuan Gold Smelter of Zhongjin Gold Corporation</v>
      </c>
    </row>
    <row r="278" spans="1:11">
      <c r="A278" s="295" t="s">
        <v>1263</v>
      </c>
      <c r="B278" s="295" t="s">
        <v>40</v>
      </c>
      <c r="C278" s="295" t="s">
        <v>3251</v>
      </c>
      <c r="D278" s="295" t="s">
        <v>1232</v>
      </c>
      <c r="E278" s="295" t="s">
        <v>847</v>
      </c>
      <c r="F278" s="295" t="s">
        <v>14672</v>
      </c>
      <c r="G278" s="295"/>
      <c r="H278" s="295" t="s">
        <v>1971</v>
      </c>
      <c r="I278" s="295" t="s">
        <v>1972</v>
      </c>
      <c r="J278" s="297" t="str">
        <f t="shared" si="8"/>
        <v>GoldZijin Kuang Ye Refinery</v>
      </c>
      <c r="K278" s="297" t="str">
        <f t="shared" si="9"/>
        <v>GoldZijin Kuang Ye Refinery</v>
      </c>
    </row>
    <row r="279" spans="1:11">
      <c r="A279" s="295" t="s">
        <v>1263</v>
      </c>
      <c r="B279" s="295" t="s">
        <v>1973</v>
      </c>
      <c r="C279" s="295" t="s">
        <v>3251</v>
      </c>
      <c r="D279" s="295" t="s">
        <v>1232</v>
      </c>
      <c r="E279" s="295" t="s">
        <v>847</v>
      </c>
      <c r="F279" s="295" t="s">
        <v>14672</v>
      </c>
      <c r="G279" s="295"/>
      <c r="H279" s="295" t="s">
        <v>1971</v>
      </c>
      <c r="I279" s="295" t="s">
        <v>1972</v>
      </c>
      <c r="J279" s="297" t="str">
        <f t="shared" si="8"/>
        <v>GoldZijin Mining Industry Corporation</v>
      </c>
      <c r="K279" s="297" t="str">
        <f t="shared" si="9"/>
        <v>GoldZijin Mining Industry Corporation</v>
      </c>
    </row>
    <row r="280" spans="1:11">
      <c r="A280" s="295" t="s">
        <v>1263</v>
      </c>
      <c r="B280" s="295" t="s">
        <v>2168</v>
      </c>
      <c r="C280" s="295"/>
      <c r="D280" s="295"/>
      <c r="E280" s="295"/>
      <c r="F280" s="295"/>
      <c r="H280" s="295"/>
      <c r="J280" s="297" t="str">
        <f t="shared" si="8"/>
        <v>GoldSmelter not listed</v>
      </c>
      <c r="K280" s="297" t="str">
        <f t="shared" si="9"/>
        <v>GoldSmelter not listed</v>
      </c>
    </row>
    <row r="281" spans="1:11">
      <c r="A281" s="295" t="s">
        <v>1263</v>
      </c>
      <c r="B281" s="295" t="s">
        <v>1469</v>
      </c>
      <c r="C281" s="295" t="s">
        <v>565</v>
      </c>
      <c r="D281" s="295" t="s">
        <v>565</v>
      </c>
      <c r="E281" s="295"/>
      <c r="F281" s="295"/>
      <c r="H281" s="295"/>
      <c r="J281" s="297" t="str">
        <f t="shared" si="8"/>
        <v>GoldSmelter not yet identified</v>
      </c>
      <c r="K281" s="297" t="str">
        <f t="shared" si="9"/>
        <v>GoldSmelter not yet identified</v>
      </c>
    </row>
    <row r="282" spans="1:11">
      <c r="A282" s="295" t="s">
        <v>1265</v>
      </c>
      <c r="B282" s="295" t="s">
        <v>2602</v>
      </c>
      <c r="C282" s="295" t="s">
        <v>2602</v>
      </c>
      <c r="D282" s="295" t="s">
        <v>1241</v>
      </c>
      <c r="E282" s="295" t="s">
        <v>3281</v>
      </c>
      <c r="F282" s="295" t="s">
        <v>14672</v>
      </c>
      <c r="G282" s="295"/>
      <c r="H282" s="295" t="s">
        <v>1815</v>
      </c>
      <c r="I282" s="295" t="s">
        <v>1816</v>
      </c>
      <c r="J282" s="297" t="str">
        <f t="shared" si="8"/>
        <v>TantalumAsaka Riken Co., Ltd.</v>
      </c>
      <c r="K282" s="297" t="str">
        <f t="shared" si="9"/>
        <v>TantalumAsaka Riken Co., Ltd.</v>
      </c>
    </row>
    <row r="283" spans="1:11">
      <c r="A283" s="295" t="s">
        <v>1265</v>
      </c>
      <c r="B283" s="295" t="s">
        <v>3</v>
      </c>
      <c r="C283" s="295" t="s">
        <v>3</v>
      </c>
      <c r="D283" s="295" t="s">
        <v>1232</v>
      </c>
      <c r="E283" s="295" t="s">
        <v>848</v>
      </c>
      <c r="F283" s="295" t="s">
        <v>14672</v>
      </c>
      <c r="G283" s="295"/>
      <c r="H283" s="295" t="s">
        <v>1858</v>
      </c>
      <c r="I283" s="295" t="s">
        <v>1851</v>
      </c>
      <c r="J283" s="297" t="str">
        <f t="shared" si="8"/>
        <v>TantalumChangsha South Tantalum Niobium Co., Ltd.</v>
      </c>
      <c r="K283" s="297" t="str">
        <f t="shared" si="9"/>
        <v>TantalumChangsha South Tantalum Niobium Co., Ltd.</v>
      </c>
    </row>
    <row r="284" spans="1:11">
      <c r="A284" s="295" t="s">
        <v>1265</v>
      </c>
      <c r="B284" s="295" t="s">
        <v>2002</v>
      </c>
      <c r="C284" s="295" t="s">
        <v>3</v>
      </c>
      <c r="D284" s="295" t="s">
        <v>1232</v>
      </c>
      <c r="E284" s="295" t="s">
        <v>848</v>
      </c>
      <c r="F284" s="295" t="s">
        <v>14672</v>
      </c>
      <c r="G284" s="295"/>
      <c r="H284" s="295" t="s">
        <v>1858</v>
      </c>
      <c r="I284" s="295" t="s">
        <v>1851</v>
      </c>
      <c r="J284" s="297" t="str">
        <f t="shared" si="8"/>
        <v>TantalumChangsha Southern</v>
      </c>
      <c r="K284" s="297" t="str">
        <f t="shared" si="9"/>
        <v>TantalumChangsha Southern</v>
      </c>
    </row>
    <row r="285" spans="1:11">
      <c r="A285" s="295" t="s">
        <v>1265</v>
      </c>
      <c r="B285" s="295" t="s">
        <v>1302</v>
      </c>
      <c r="C285" s="295" t="s">
        <v>14308</v>
      </c>
      <c r="D285" s="295" t="s">
        <v>1232</v>
      </c>
      <c r="E285" s="295" t="s">
        <v>849</v>
      </c>
      <c r="F285" s="295" t="s">
        <v>14672</v>
      </c>
      <c r="G285" s="295"/>
      <c r="H285" s="295" t="s">
        <v>2003</v>
      </c>
      <c r="I285" s="295" t="s">
        <v>1975</v>
      </c>
      <c r="J285" s="297" t="str">
        <f t="shared" si="8"/>
        <v>TantalumConghua Tantalum and Niobium Smeltry</v>
      </c>
      <c r="K285" s="297" t="str">
        <f t="shared" si="9"/>
        <v>TantalumConghua Tantalum and Niobium Smeltry</v>
      </c>
    </row>
    <row r="286" spans="1:11">
      <c r="A286" s="295" t="s">
        <v>1265</v>
      </c>
      <c r="B286" s="295" t="s">
        <v>1553</v>
      </c>
      <c r="C286" s="295" t="s">
        <v>1553</v>
      </c>
      <c r="D286" s="295" t="s">
        <v>3153</v>
      </c>
      <c r="E286" s="295" t="s">
        <v>1554</v>
      </c>
      <c r="F286" s="295" t="s">
        <v>14672</v>
      </c>
      <c r="G286" s="295"/>
      <c r="H286" s="295" t="s">
        <v>2034</v>
      </c>
      <c r="I286" s="295" t="s">
        <v>2035</v>
      </c>
      <c r="J286" s="297" t="str">
        <f t="shared" si="8"/>
        <v>TantalumD Block Metals, LLC</v>
      </c>
      <c r="K286" s="297" t="str">
        <f t="shared" si="9"/>
        <v>TantalumD Block Metals, LLC</v>
      </c>
    </row>
    <row r="287" spans="1:11">
      <c r="A287" s="295" t="s">
        <v>1265</v>
      </c>
      <c r="B287" s="295" t="s">
        <v>42</v>
      </c>
      <c r="C287" s="295" t="s">
        <v>1298</v>
      </c>
      <c r="D287" s="295" t="s">
        <v>1232</v>
      </c>
      <c r="E287" s="295" t="s">
        <v>850</v>
      </c>
      <c r="F287" s="295" t="s">
        <v>14672</v>
      </c>
      <c r="G287" s="295"/>
      <c r="H287" s="295" t="s">
        <v>2004</v>
      </c>
      <c r="I287" s="295" t="s">
        <v>1975</v>
      </c>
      <c r="J287" s="297" t="str">
        <f t="shared" si="8"/>
        <v>TantalumDouluoshan Sapphire Rare Metal Co Ltd</v>
      </c>
      <c r="K287" s="297" t="str">
        <f t="shared" si="9"/>
        <v>TantalumDouluoshan Sapphire Rare Metal Co Ltd</v>
      </c>
    </row>
    <row r="288" spans="1:11">
      <c r="A288" s="295" t="s">
        <v>1265</v>
      </c>
      <c r="B288" s="295" t="s">
        <v>1298</v>
      </c>
      <c r="C288" s="295" t="s">
        <v>1298</v>
      </c>
      <c r="D288" s="295" t="s">
        <v>1232</v>
      </c>
      <c r="E288" s="295" t="s">
        <v>850</v>
      </c>
      <c r="F288" s="295" t="s">
        <v>14672</v>
      </c>
      <c r="G288" s="295"/>
      <c r="H288" s="295" t="s">
        <v>2004</v>
      </c>
      <c r="I288" s="295" t="s">
        <v>1975</v>
      </c>
      <c r="J288" s="297" t="str">
        <f t="shared" si="8"/>
        <v>TantalumDuoluoshan</v>
      </c>
      <c r="K288" s="297" t="str">
        <f t="shared" si="9"/>
        <v>TantalumDuoluoshan</v>
      </c>
    </row>
    <row r="289" spans="1:11">
      <c r="A289" s="295" t="s">
        <v>1265</v>
      </c>
      <c r="B289" s="295" t="s">
        <v>1251</v>
      </c>
      <c r="C289" s="295" t="s">
        <v>1251</v>
      </c>
      <c r="D289" s="295" t="s">
        <v>3153</v>
      </c>
      <c r="E289" s="295" t="s">
        <v>851</v>
      </c>
      <c r="F289" s="295" t="s">
        <v>14672</v>
      </c>
      <c r="G289" s="295"/>
      <c r="H289" s="295" t="s">
        <v>2005</v>
      </c>
      <c r="I289" s="295" t="s">
        <v>1982</v>
      </c>
      <c r="J289" s="297" t="str">
        <f t="shared" si="8"/>
        <v>TantalumExotech Inc.</v>
      </c>
      <c r="K289" s="297" t="str">
        <f t="shared" si="9"/>
        <v>TantalumExotech Inc.</v>
      </c>
    </row>
    <row r="290" spans="1:11">
      <c r="A290" s="295" t="s">
        <v>1265</v>
      </c>
      <c r="B290" s="295" t="s">
        <v>2007</v>
      </c>
      <c r="C290" s="295" t="s">
        <v>52</v>
      </c>
      <c r="D290" s="295" t="s">
        <v>1232</v>
      </c>
      <c r="E290" s="295" t="s">
        <v>852</v>
      </c>
      <c r="F290" s="295" t="s">
        <v>14672</v>
      </c>
      <c r="G290" s="295"/>
      <c r="H290" s="295" t="s">
        <v>2006</v>
      </c>
      <c r="I290" s="295" t="s">
        <v>1975</v>
      </c>
      <c r="J290" s="297" t="str">
        <f t="shared" si="8"/>
        <v>TantalumF &amp; X</v>
      </c>
      <c r="K290" s="297" t="str">
        <f t="shared" si="9"/>
        <v>TantalumF &amp; X</v>
      </c>
    </row>
    <row r="291" spans="1:11">
      <c r="A291" s="295" t="s">
        <v>1265</v>
      </c>
      <c r="B291" s="295" t="s">
        <v>52</v>
      </c>
      <c r="C291" s="295" t="s">
        <v>52</v>
      </c>
      <c r="D291" s="295" t="s">
        <v>1232</v>
      </c>
      <c r="E291" s="295" t="s">
        <v>852</v>
      </c>
      <c r="F291" s="295" t="s">
        <v>14672</v>
      </c>
      <c r="G291" s="295"/>
      <c r="H291" s="295" t="s">
        <v>2006</v>
      </c>
      <c r="I291" s="295" t="s">
        <v>1975</v>
      </c>
      <c r="J291" s="297" t="str">
        <f t="shared" si="8"/>
        <v>TantalumF&amp;X Electro-Materials Ltd.</v>
      </c>
      <c r="K291" s="297" t="str">
        <f t="shared" si="9"/>
        <v>TantalumF&amp;X Electro-Materials Ltd.</v>
      </c>
    </row>
    <row r="292" spans="1:11">
      <c r="A292" s="295" t="s">
        <v>1265</v>
      </c>
      <c r="B292" s="295" t="s">
        <v>2635</v>
      </c>
      <c r="C292" s="295" t="s">
        <v>2635</v>
      </c>
      <c r="D292" s="295" t="s">
        <v>1232</v>
      </c>
      <c r="E292" s="295" t="s">
        <v>1555</v>
      </c>
      <c r="F292" s="295" t="s">
        <v>14672</v>
      </c>
      <c r="G292" s="295"/>
      <c r="H292" s="295" t="s">
        <v>2025</v>
      </c>
      <c r="I292" s="295" t="s">
        <v>1851</v>
      </c>
      <c r="J292" s="297" t="str">
        <f t="shared" si="8"/>
        <v>TantalumFIR Metals &amp; Resource Ltd.</v>
      </c>
      <c r="K292" s="297" t="str">
        <f t="shared" si="9"/>
        <v>TantalumFIR Metals &amp; Resource Ltd.</v>
      </c>
    </row>
    <row r="293" spans="1:11">
      <c r="A293" s="295" t="s">
        <v>1265</v>
      </c>
      <c r="B293" s="295" t="s">
        <v>1579</v>
      </c>
      <c r="C293" s="295" t="s">
        <v>1579</v>
      </c>
      <c r="D293" s="295" t="s">
        <v>1241</v>
      </c>
      <c r="E293" s="295" t="s">
        <v>1580</v>
      </c>
      <c r="F293" s="295" t="s">
        <v>14672</v>
      </c>
      <c r="G293" s="295"/>
      <c r="H293" s="295" t="s">
        <v>2049</v>
      </c>
      <c r="I293" s="295" t="s">
        <v>1816</v>
      </c>
      <c r="J293" s="297" t="str">
        <f t="shared" si="8"/>
        <v>TantalumGlobal Advanced Metals Aizu</v>
      </c>
      <c r="K293" s="297" t="str">
        <f t="shared" si="9"/>
        <v>TantalumGlobal Advanced Metals Aizu</v>
      </c>
    </row>
    <row r="294" spans="1:11">
      <c r="A294" s="295" t="s">
        <v>1265</v>
      </c>
      <c r="B294" s="295" t="s">
        <v>1581</v>
      </c>
      <c r="C294" s="295" t="s">
        <v>1581</v>
      </c>
      <c r="D294" s="295" t="s">
        <v>3153</v>
      </c>
      <c r="E294" s="295" t="s">
        <v>1582</v>
      </c>
      <c r="F294" s="295" t="s">
        <v>14672</v>
      </c>
      <c r="G294" s="295"/>
      <c r="H294" s="295" t="s">
        <v>2048</v>
      </c>
      <c r="I294" s="295" t="s">
        <v>2030</v>
      </c>
      <c r="J294" s="297" t="str">
        <f t="shared" si="8"/>
        <v>TantalumGlobal Advanced Metals Boyertown</v>
      </c>
      <c r="K294" s="297" t="str">
        <f t="shared" si="9"/>
        <v>TantalumGlobal Advanced Metals Boyertown</v>
      </c>
    </row>
    <row r="295" spans="1:11">
      <c r="A295" s="295" t="s">
        <v>1265</v>
      </c>
      <c r="B295" s="295" t="s">
        <v>14308</v>
      </c>
      <c r="C295" s="295" t="s">
        <v>14308</v>
      </c>
      <c r="D295" s="295" t="s">
        <v>1232</v>
      </c>
      <c r="E295" s="295" t="s">
        <v>849</v>
      </c>
      <c r="F295" s="295" t="s">
        <v>14672</v>
      </c>
      <c r="G295" s="295"/>
      <c r="H295" s="295" t="s">
        <v>2003</v>
      </c>
      <c r="I295" s="295" t="s">
        <v>1975</v>
      </c>
      <c r="J295" s="297" t="str">
        <f t="shared" si="8"/>
        <v>TantalumGuangdong Rising Rare Metals-EO Materials Ltd.</v>
      </c>
      <c r="K295" s="297" t="str">
        <f t="shared" si="9"/>
        <v>TantalumGuangdong Rising Rare Metals-EO Materials Ltd.</v>
      </c>
    </row>
    <row r="296" spans="1:11">
      <c r="A296" s="295" t="s">
        <v>1265</v>
      </c>
      <c r="B296" s="295" t="s">
        <v>853</v>
      </c>
      <c r="C296" s="295" t="s">
        <v>853</v>
      </c>
      <c r="D296" s="295" t="s">
        <v>1232</v>
      </c>
      <c r="E296" s="295" t="s">
        <v>854</v>
      </c>
      <c r="F296" s="295" t="s">
        <v>14672</v>
      </c>
      <c r="G296" s="295"/>
      <c r="H296" s="295" t="s">
        <v>2008</v>
      </c>
      <c r="I296" s="295" t="s">
        <v>1975</v>
      </c>
      <c r="J296" s="297" t="str">
        <f t="shared" si="8"/>
        <v>TantalumGuangdong Zhiyuan New Material Co., Ltd.</v>
      </c>
      <c r="K296" s="297" t="str">
        <f t="shared" si="9"/>
        <v>TantalumGuangdong Zhiyuan New Material Co., Ltd.</v>
      </c>
    </row>
    <row r="297" spans="1:11">
      <c r="A297" s="295" t="s">
        <v>1265</v>
      </c>
      <c r="B297" s="295" t="s">
        <v>1583</v>
      </c>
      <c r="C297" s="295" t="s">
        <v>1583</v>
      </c>
      <c r="D297" s="295" t="s">
        <v>1016</v>
      </c>
      <c r="E297" s="295" t="s">
        <v>1584</v>
      </c>
      <c r="F297" s="295" t="s">
        <v>14672</v>
      </c>
      <c r="G297" s="295"/>
      <c r="H297" s="295" t="s">
        <v>2040</v>
      </c>
      <c r="I297" s="295" t="s">
        <v>2041</v>
      </c>
      <c r="J297" s="297" t="str">
        <f t="shared" si="8"/>
        <v>TantalumH.C. Starck Co., Ltd.</v>
      </c>
      <c r="K297" s="297" t="str">
        <f t="shared" si="9"/>
        <v>TantalumH.C. Starck Co., Ltd.</v>
      </c>
    </row>
    <row r="298" spans="1:11">
      <c r="A298" s="295" t="s">
        <v>1265</v>
      </c>
      <c r="B298" s="295" t="s">
        <v>1586</v>
      </c>
      <c r="C298" s="295" t="s">
        <v>1586</v>
      </c>
      <c r="D298" s="295" t="s">
        <v>1234</v>
      </c>
      <c r="E298" s="295" t="s">
        <v>1587</v>
      </c>
      <c r="F298" s="295" t="s">
        <v>14672</v>
      </c>
      <c r="G298" s="295"/>
      <c r="H298" s="295" t="s">
        <v>2044</v>
      </c>
      <c r="I298" s="295" t="s">
        <v>5072</v>
      </c>
      <c r="J298" s="297" t="str">
        <f t="shared" si="8"/>
        <v>TantalumH.C. Starck Hermsdorf GmbH</v>
      </c>
      <c r="K298" s="297" t="str">
        <f t="shared" si="9"/>
        <v>TantalumH.C. Starck Hermsdorf GmbH</v>
      </c>
    </row>
    <row r="299" spans="1:11">
      <c r="A299" s="295" t="s">
        <v>1265</v>
      </c>
      <c r="B299" s="295" t="s">
        <v>1588</v>
      </c>
      <c r="C299" s="295" t="s">
        <v>1588</v>
      </c>
      <c r="D299" s="295" t="s">
        <v>3153</v>
      </c>
      <c r="E299" s="295" t="s">
        <v>1589</v>
      </c>
      <c r="F299" s="295" t="s">
        <v>14672</v>
      </c>
      <c r="G299" s="295"/>
      <c r="H299" s="295" t="s">
        <v>2045</v>
      </c>
      <c r="I299" s="295" t="s">
        <v>1896</v>
      </c>
      <c r="J299" s="297" t="str">
        <f t="shared" si="8"/>
        <v>TantalumH.C. Starck Inc.</v>
      </c>
      <c r="K299" s="297" t="str">
        <f t="shared" si="9"/>
        <v>TantalumH.C. Starck Inc.</v>
      </c>
    </row>
    <row r="300" spans="1:11">
      <c r="A300" s="295" t="s">
        <v>1265</v>
      </c>
      <c r="B300" s="295" t="s">
        <v>1590</v>
      </c>
      <c r="C300" s="295" t="s">
        <v>1590</v>
      </c>
      <c r="D300" s="295" t="s">
        <v>1241</v>
      </c>
      <c r="E300" s="295" t="s">
        <v>1591</v>
      </c>
      <c r="F300" s="295" t="s">
        <v>14672</v>
      </c>
      <c r="G300" s="295"/>
      <c r="H300" s="295" t="s">
        <v>2046</v>
      </c>
      <c r="I300" s="295" t="s">
        <v>2047</v>
      </c>
      <c r="J300" s="297" t="str">
        <f t="shared" si="8"/>
        <v>TantalumH.C. Starck Ltd.</v>
      </c>
      <c r="K300" s="297" t="str">
        <f t="shared" si="9"/>
        <v>TantalumH.C. Starck Ltd.</v>
      </c>
    </row>
    <row r="301" spans="1:11">
      <c r="A301" s="295" t="s">
        <v>1265</v>
      </c>
      <c r="B301" s="295" t="s">
        <v>3020</v>
      </c>
      <c r="C301" s="295" t="s">
        <v>3020</v>
      </c>
      <c r="D301" s="295" t="s">
        <v>1234</v>
      </c>
      <c r="E301" s="295" t="s">
        <v>1592</v>
      </c>
      <c r="F301" s="295" t="s">
        <v>14672</v>
      </c>
      <c r="G301" s="295"/>
      <c r="H301" s="295" t="s">
        <v>2043</v>
      </c>
      <c r="I301" s="295" t="s">
        <v>1805</v>
      </c>
      <c r="J301" s="297" t="str">
        <f t="shared" si="8"/>
        <v>TantalumH.C. Starck Smelting GmbH &amp; Co. KG</v>
      </c>
      <c r="K301" s="297" t="str">
        <f t="shared" si="9"/>
        <v>TantalumH.C. Starck Smelting GmbH &amp; Co. KG</v>
      </c>
    </row>
    <row r="302" spans="1:11">
      <c r="A302" s="295" t="s">
        <v>1265</v>
      </c>
      <c r="B302" s="295" t="s">
        <v>3282</v>
      </c>
      <c r="C302" s="295" t="s">
        <v>3282</v>
      </c>
      <c r="D302" s="295" t="s">
        <v>1234</v>
      </c>
      <c r="E302" s="295" t="s">
        <v>1585</v>
      </c>
      <c r="F302" s="295" t="s">
        <v>14672</v>
      </c>
      <c r="G302" s="295"/>
      <c r="H302" s="295" t="s">
        <v>2042</v>
      </c>
      <c r="I302" s="295" t="s">
        <v>5094</v>
      </c>
      <c r="J302" s="297" t="str">
        <f t="shared" si="8"/>
        <v>TantalumH.C. Starck Tantalum and Niobium GmbH</v>
      </c>
      <c r="K302" s="297" t="str">
        <f t="shared" si="9"/>
        <v>TantalumH.C. Starck Tantalum and Niobium GmbH</v>
      </c>
    </row>
    <row r="303" spans="1:11">
      <c r="A303" s="295" t="s">
        <v>1265</v>
      </c>
      <c r="B303" s="295" t="s">
        <v>4</v>
      </c>
      <c r="C303" s="295" t="s">
        <v>4</v>
      </c>
      <c r="D303" s="295" t="s">
        <v>1232</v>
      </c>
      <c r="E303" s="295" t="s">
        <v>464</v>
      </c>
      <c r="F303" s="295" t="s">
        <v>14672</v>
      </c>
      <c r="G303" s="295"/>
      <c r="H303" s="295" t="s">
        <v>2033</v>
      </c>
      <c r="I303" s="295" t="s">
        <v>1851</v>
      </c>
      <c r="J303" s="297" t="str">
        <f t="shared" si="8"/>
        <v>TantalumHengyang King Xing Lifeng New Materials Co., Ltd.</v>
      </c>
      <c r="K303" s="297" t="str">
        <f t="shared" si="9"/>
        <v>TantalumHengyang King Xing Lifeng New Materials Co., Ltd.</v>
      </c>
    </row>
    <row r="304" spans="1:11">
      <c r="A304" s="295" t="s">
        <v>1265</v>
      </c>
      <c r="B304" s="295" t="s">
        <v>2639</v>
      </c>
      <c r="C304" s="295" t="s">
        <v>2639</v>
      </c>
      <c r="D304" s="295" t="s">
        <v>1232</v>
      </c>
      <c r="E304" s="295" t="s">
        <v>1556</v>
      </c>
      <c r="F304" s="295" t="s">
        <v>14672</v>
      </c>
      <c r="G304" s="295"/>
      <c r="H304" s="295" t="s">
        <v>2037</v>
      </c>
      <c r="I304" s="295" t="s">
        <v>1866</v>
      </c>
      <c r="J304" s="297" t="str">
        <f t="shared" si="8"/>
        <v>TantalumJiangxi Dinghai Tantalum &amp; Niobium Co., Ltd.</v>
      </c>
      <c r="K304" s="297" t="str">
        <f t="shared" si="9"/>
        <v>TantalumJiangxi Dinghai Tantalum &amp; Niobium Co., Ltd.</v>
      </c>
    </row>
    <row r="305" spans="1:11">
      <c r="A305" s="295" t="s">
        <v>1265</v>
      </c>
      <c r="B305" s="295" t="s">
        <v>2778</v>
      </c>
      <c r="C305" s="295" t="s">
        <v>2778</v>
      </c>
      <c r="D305" s="295" t="s">
        <v>1232</v>
      </c>
      <c r="E305" s="295" t="s">
        <v>2779</v>
      </c>
      <c r="F305" s="295" t="s">
        <v>14672</v>
      </c>
      <c r="G305" s="295"/>
      <c r="H305" s="295" t="s">
        <v>2032</v>
      </c>
      <c r="I305" s="295" t="s">
        <v>1866</v>
      </c>
      <c r="J305" s="297" t="str">
        <f t="shared" si="8"/>
        <v>TantalumJiangxi Tuohong New Raw Material</v>
      </c>
      <c r="K305" s="297" t="str">
        <f t="shared" si="9"/>
        <v>TantalumJiangxi Tuohong New Raw Material</v>
      </c>
    </row>
    <row r="306" spans="1:11">
      <c r="A306" s="295" t="s">
        <v>1265</v>
      </c>
      <c r="B306" s="295" t="s">
        <v>14309</v>
      </c>
      <c r="C306" s="295" t="s">
        <v>14309</v>
      </c>
      <c r="D306" s="295" t="s">
        <v>1232</v>
      </c>
      <c r="E306" s="295" t="s">
        <v>14310</v>
      </c>
      <c r="F306" s="295" t="s">
        <v>14672</v>
      </c>
      <c r="G306" s="295"/>
      <c r="H306" s="295" t="s">
        <v>2009</v>
      </c>
      <c r="I306" s="295" t="s">
        <v>1866</v>
      </c>
      <c r="J306" s="297" t="str">
        <f t="shared" si="8"/>
        <v>TantalumJiujiang Janny New Material Co., Ltd.</v>
      </c>
      <c r="K306" s="297" t="str">
        <f t="shared" si="9"/>
        <v>TantalumJiujiang Janny New Material Co., Ltd.</v>
      </c>
    </row>
    <row r="307" spans="1:11">
      <c r="A307" s="295" t="s">
        <v>1265</v>
      </c>
      <c r="B307" s="295" t="s">
        <v>5</v>
      </c>
      <c r="C307" s="295" t="s">
        <v>5</v>
      </c>
      <c r="D307" s="295" t="s">
        <v>1232</v>
      </c>
      <c r="E307" s="295" t="s">
        <v>855</v>
      </c>
      <c r="F307" s="295" t="s">
        <v>14672</v>
      </c>
      <c r="G307" s="295"/>
      <c r="H307" s="295" t="s">
        <v>2009</v>
      </c>
      <c r="I307" s="295" t="s">
        <v>1866</v>
      </c>
      <c r="J307" s="297" t="str">
        <f t="shared" si="8"/>
        <v>TantalumJiuJiang JinXin Nonferrous Metals Co., Ltd.</v>
      </c>
      <c r="K307" s="297" t="str">
        <f t="shared" si="9"/>
        <v>TantalumJiuJiang JinXin Nonferrous Metals Co., Ltd.</v>
      </c>
    </row>
    <row r="308" spans="1:11">
      <c r="A308" s="295" t="s">
        <v>1265</v>
      </c>
      <c r="B308" s="295" t="s">
        <v>3283</v>
      </c>
      <c r="C308" s="295" t="s">
        <v>53</v>
      </c>
      <c r="D308" s="295" t="s">
        <v>1232</v>
      </c>
      <c r="E308" s="295" t="s">
        <v>856</v>
      </c>
      <c r="F308" s="295" t="s">
        <v>14672</v>
      </c>
      <c r="G308" s="295"/>
      <c r="H308" s="295" t="s">
        <v>2009</v>
      </c>
      <c r="I308" s="295" t="s">
        <v>1866</v>
      </c>
      <c r="J308" s="297" t="str">
        <f t="shared" si="8"/>
        <v>TantalumJiujiang Nonferrous Metals Smelting Company Limited</v>
      </c>
      <c r="K308" s="297" t="str">
        <f t="shared" si="9"/>
        <v>TantalumJiujiang Nonferrous Metals Smelting Company Limited</v>
      </c>
    </row>
    <row r="309" spans="1:11">
      <c r="A309" s="295" t="s">
        <v>1265</v>
      </c>
      <c r="B309" s="295" t="s">
        <v>53</v>
      </c>
      <c r="C309" s="295" t="s">
        <v>53</v>
      </c>
      <c r="D309" s="295" t="s">
        <v>1232</v>
      </c>
      <c r="E309" s="295" t="s">
        <v>856</v>
      </c>
      <c r="F309" s="295" t="s">
        <v>14672</v>
      </c>
      <c r="G309" s="295"/>
      <c r="H309" s="295" t="s">
        <v>2009</v>
      </c>
      <c r="I309" s="295" t="s">
        <v>1866</v>
      </c>
      <c r="J309" s="297" t="str">
        <f t="shared" si="8"/>
        <v>TantalumJiujiang Tanbre Co., Ltd.</v>
      </c>
      <c r="K309" s="297" t="str">
        <f t="shared" si="9"/>
        <v>TantalumJiujiang Tanbre Co., Ltd.</v>
      </c>
    </row>
    <row r="310" spans="1:11">
      <c r="A310" s="295" t="s">
        <v>1265</v>
      </c>
      <c r="B310" s="295" t="s">
        <v>2636</v>
      </c>
      <c r="C310" s="295" t="s">
        <v>2636</v>
      </c>
      <c r="D310" s="295" t="s">
        <v>1232</v>
      </c>
      <c r="E310" s="295" t="s">
        <v>1557</v>
      </c>
      <c r="F310" s="295" t="s">
        <v>14672</v>
      </c>
      <c r="G310" s="295"/>
      <c r="H310" s="295" t="s">
        <v>2009</v>
      </c>
      <c r="I310" s="295" t="s">
        <v>1866</v>
      </c>
      <c r="J310" s="297" t="str">
        <f t="shared" si="8"/>
        <v>TantalumJiujiang Zhongao Tantalum &amp; Niobium Co., Ltd.</v>
      </c>
      <c r="K310" s="297" t="str">
        <f t="shared" si="9"/>
        <v>TantalumJiujiang Zhongao Tantalum &amp; Niobium Co., Ltd.</v>
      </c>
    </row>
    <row r="311" spans="1:11">
      <c r="A311" s="295" t="s">
        <v>1265</v>
      </c>
      <c r="B311" s="295" t="s">
        <v>1593</v>
      </c>
      <c r="C311" s="295" t="s">
        <v>1593</v>
      </c>
      <c r="D311" s="295" t="s">
        <v>1246</v>
      </c>
      <c r="E311" s="295" t="s">
        <v>1594</v>
      </c>
      <c r="F311" s="295" t="s">
        <v>14672</v>
      </c>
      <c r="G311" s="295"/>
      <c r="H311" s="295" t="s">
        <v>2038</v>
      </c>
      <c r="I311" s="295" t="s">
        <v>2039</v>
      </c>
      <c r="J311" s="297" t="str">
        <f t="shared" si="8"/>
        <v>TantalumKEMET Blue Metals</v>
      </c>
      <c r="K311" s="297" t="str">
        <f t="shared" si="9"/>
        <v>TantalumKEMET Blue Metals</v>
      </c>
    </row>
    <row r="312" spans="1:11">
      <c r="A312" s="295" t="s">
        <v>1265</v>
      </c>
      <c r="B312" s="295" t="s">
        <v>1604</v>
      </c>
      <c r="C312" s="295" t="s">
        <v>1604</v>
      </c>
      <c r="D312" s="295" t="s">
        <v>3153</v>
      </c>
      <c r="E312" s="295" t="s">
        <v>1605</v>
      </c>
      <c r="F312" s="295" t="s">
        <v>14672</v>
      </c>
      <c r="G312" s="295"/>
      <c r="H312" s="295" t="s">
        <v>2050</v>
      </c>
      <c r="I312" s="295" t="s">
        <v>2051</v>
      </c>
      <c r="J312" s="297" t="str">
        <f t="shared" si="8"/>
        <v>TantalumKEMET Blue Powder</v>
      </c>
      <c r="K312" s="297" t="str">
        <f t="shared" si="9"/>
        <v>TantalumKEMET Blue Powder</v>
      </c>
    </row>
    <row r="313" spans="1:11">
      <c r="A313" s="295" t="s">
        <v>1265</v>
      </c>
      <c r="B313" s="295" t="s">
        <v>54</v>
      </c>
      <c r="C313" s="295" t="s">
        <v>54</v>
      </c>
      <c r="D313" s="295" t="s">
        <v>1228</v>
      </c>
      <c r="E313" s="295" t="s">
        <v>857</v>
      </c>
      <c r="F313" s="295" t="s">
        <v>14672</v>
      </c>
      <c r="G313" s="295"/>
      <c r="H313" s="295" t="s">
        <v>2011</v>
      </c>
      <c r="I313" s="295" t="s">
        <v>1809</v>
      </c>
      <c r="J313" s="297" t="str">
        <f t="shared" si="8"/>
        <v>TantalumLSM Brasil S.A.</v>
      </c>
      <c r="K313" s="297" t="str">
        <f t="shared" si="9"/>
        <v>TantalumLSM Brasil S.A.</v>
      </c>
    </row>
    <row r="314" spans="1:11">
      <c r="A314" s="295" t="s">
        <v>1265</v>
      </c>
      <c r="B314" s="295" t="s">
        <v>2014</v>
      </c>
      <c r="C314" s="295" t="s">
        <v>2615</v>
      </c>
      <c r="D314" s="295" t="s">
        <v>1239</v>
      </c>
      <c r="E314" s="295" t="s">
        <v>858</v>
      </c>
      <c r="F314" s="295" t="s">
        <v>14672</v>
      </c>
      <c r="G314" s="295"/>
      <c r="H314" s="295" t="s">
        <v>2012</v>
      </c>
      <c r="I314" s="295" t="s">
        <v>2013</v>
      </c>
      <c r="J314" s="297" t="str">
        <f t="shared" si="8"/>
        <v>TantalumMetallurgical Products India Pvt. Ltd. (MPIL)</v>
      </c>
      <c r="K314" s="297" t="str">
        <f t="shared" si="9"/>
        <v>TantalumMetallurgical Products India Pvt. Ltd. (MPIL)</v>
      </c>
    </row>
    <row r="315" spans="1:11">
      <c r="A315" s="295" t="s">
        <v>1265</v>
      </c>
      <c r="B315" s="295" t="s">
        <v>2615</v>
      </c>
      <c r="C315" s="295" t="s">
        <v>2615</v>
      </c>
      <c r="D315" s="295" t="s">
        <v>1239</v>
      </c>
      <c r="E315" s="295" t="s">
        <v>858</v>
      </c>
      <c r="F315" s="295" t="s">
        <v>14672</v>
      </c>
      <c r="G315" s="295"/>
      <c r="H315" s="295" t="s">
        <v>2012</v>
      </c>
      <c r="I315" s="295" t="s">
        <v>2013</v>
      </c>
      <c r="J315" s="297" t="str">
        <f t="shared" si="8"/>
        <v>TantalumMetallurgical Products India Pvt., Ltd.</v>
      </c>
      <c r="K315" s="297" t="str">
        <f t="shared" si="9"/>
        <v>TantalumMetallurgical Products India Pvt., Ltd.</v>
      </c>
    </row>
    <row r="316" spans="1:11">
      <c r="A316" s="295" t="s">
        <v>1265</v>
      </c>
      <c r="B316" s="295" t="s">
        <v>13597</v>
      </c>
      <c r="C316" s="295" t="s">
        <v>13597</v>
      </c>
      <c r="D316" s="295" t="s">
        <v>1228</v>
      </c>
      <c r="E316" s="295" t="s">
        <v>859</v>
      </c>
      <c r="F316" s="295" t="s">
        <v>14672</v>
      </c>
      <c r="G316" s="295"/>
      <c r="H316" s="295" t="s">
        <v>2015</v>
      </c>
      <c r="I316" s="295" t="s">
        <v>2016</v>
      </c>
      <c r="J316" s="297" t="str">
        <f t="shared" si="8"/>
        <v>TantalumMineracao Taboca S.A.</v>
      </c>
      <c r="K316" s="297" t="str">
        <f t="shared" si="9"/>
        <v>TantalumMineracao Taboca S.A.</v>
      </c>
    </row>
    <row r="317" spans="1:11">
      <c r="A317" s="295" t="s">
        <v>1265</v>
      </c>
      <c r="B317" s="295" t="s">
        <v>1162</v>
      </c>
      <c r="C317" s="295" t="s">
        <v>13597</v>
      </c>
      <c r="D317" s="295" t="s">
        <v>1228</v>
      </c>
      <c r="E317" s="295" t="s">
        <v>859</v>
      </c>
      <c r="F317" s="295" t="s">
        <v>14672</v>
      </c>
      <c r="G317" s="295"/>
      <c r="H317" s="295" t="s">
        <v>2015</v>
      </c>
      <c r="I317" s="295" t="s">
        <v>2016</v>
      </c>
      <c r="J317" s="297" t="str">
        <f t="shared" si="8"/>
        <v>TantalumMineração Taboca S.A.</v>
      </c>
      <c r="K317" s="297" t="str">
        <f t="shared" si="9"/>
        <v>TantalumMineração Taboca S.A.</v>
      </c>
    </row>
    <row r="318" spans="1:11">
      <c r="A318" s="295" t="s">
        <v>1265</v>
      </c>
      <c r="B318" s="295" t="s">
        <v>14311</v>
      </c>
      <c r="C318" s="295" t="s">
        <v>13597</v>
      </c>
      <c r="D318" s="295" t="s">
        <v>1228</v>
      </c>
      <c r="E318" s="295" t="s">
        <v>859</v>
      </c>
      <c r="F318" s="295" t="s">
        <v>14672</v>
      </c>
      <c r="G318" s="295"/>
      <c r="H318" s="295" t="s">
        <v>2015</v>
      </c>
      <c r="I318" s="295" t="s">
        <v>2016</v>
      </c>
      <c r="J318" s="297" t="str">
        <f t="shared" si="8"/>
        <v>TantalumMineracao Taboca SA</v>
      </c>
      <c r="K318" s="297" t="str">
        <f t="shared" si="9"/>
        <v>TantalumMineracao Taboca SA</v>
      </c>
    </row>
    <row r="319" spans="1:11">
      <c r="A319" s="295" t="s">
        <v>1265</v>
      </c>
      <c r="B319" s="295" t="s">
        <v>1252</v>
      </c>
      <c r="C319" s="295" t="s">
        <v>1371</v>
      </c>
      <c r="D319" s="295" t="s">
        <v>1241</v>
      </c>
      <c r="E319" s="295" t="s">
        <v>860</v>
      </c>
      <c r="F319" s="295" t="s">
        <v>14672</v>
      </c>
      <c r="G319" s="295"/>
      <c r="H319" s="295" t="s">
        <v>2017</v>
      </c>
      <c r="I319" s="295" t="s">
        <v>2018</v>
      </c>
      <c r="J319" s="297" t="str">
        <f t="shared" si="8"/>
        <v>TantalumMitsui Mining &amp; Smelting</v>
      </c>
      <c r="K319" s="297" t="str">
        <f t="shared" si="9"/>
        <v>TantalumMitsui Mining &amp; Smelting</v>
      </c>
    </row>
    <row r="320" spans="1:11">
      <c r="A320" s="295" t="s">
        <v>1265</v>
      </c>
      <c r="B320" s="295" t="s">
        <v>1371</v>
      </c>
      <c r="C320" s="295" t="s">
        <v>1371</v>
      </c>
      <c r="D320" s="295" t="s">
        <v>1241</v>
      </c>
      <c r="E320" s="295" t="s">
        <v>860</v>
      </c>
      <c r="F320" s="295" t="s">
        <v>14672</v>
      </c>
      <c r="G320" s="295"/>
      <c r="H320" s="295" t="s">
        <v>2017</v>
      </c>
      <c r="I320" s="295" t="s">
        <v>2018</v>
      </c>
      <c r="J320" s="297" t="str">
        <f t="shared" si="8"/>
        <v>TantalumMitsui Mining and Smelting Co., Ltd.</v>
      </c>
      <c r="K320" s="297" t="str">
        <f t="shared" si="9"/>
        <v>TantalumMitsui Mining and Smelting Co., Ltd.</v>
      </c>
    </row>
    <row r="321" spans="1:11">
      <c r="A321" s="295" t="s">
        <v>1265</v>
      </c>
      <c r="B321" s="295" t="s">
        <v>55</v>
      </c>
      <c r="C321" s="295" t="s">
        <v>3284</v>
      </c>
      <c r="D321" s="295" t="s">
        <v>1236</v>
      </c>
      <c r="E321" s="295" t="s">
        <v>861</v>
      </c>
      <c r="F321" s="295" t="s">
        <v>14672</v>
      </c>
      <c r="G321" s="295"/>
      <c r="H321" s="295" t="s">
        <v>2019</v>
      </c>
      <c r="I321" s="295" t="s">
        <v>2020</v>
      </c>
      <c r="J321" s="297" t="str">
        <f t="shared" si="8"/>
        <v>TantalumMolycorp Silmet A.S.</v>
      </c>
      <c r="K321" s="297" t="str">
        <f t="shared" si="9"/>
        <v>TantalumMolycorp Silmet A.S.</v>
      </c>
    </row>
    <row r="322" spans="1:11">
      <c r="A322" s="295" t="s">
        <v>1265</v>
      </c>
      <c r="B322" s="295" t="s">
        <v>14607</v>
      </c>
      <c r="C322" s="295" t="s">
        <v>1159</v>
      </c>
      <c r="D322" s="295" t="s">
        <v>1232</v>
      </c>
      <c r="E322" s="295" t="s">
        <v>862</v>
      </c>
      <c r="F322" s="295" t="s">
        <v>14672</v>
      </c>
      <c r="G322" s="295"/>
      <c r="H322" s="295" t="s">
        <v>2021</v>
      </c>
      <c r="I322" s="295" t="s">
        <v>2022</v>
      </c>
      <c r="J322" s="297" t="str">
        <f t="shared" si="8"/>
        <v>TantalumNingxia Non-Ferrous Metal Smeltery</v>
      </c>
      <c r="K322" s="297" t="str">
        <f t="shared" si="9"/>
        <v>TantalumNingxia Non-Ferrous Metal Smeltery</v>
      </c>
    </row>
    <row r="323" spans="1:11">
      <c r="A323" s="295" t="s">
        <v>1265</v>
      </c>
      <c r="B323" s="295" t="s">
        <v>1159</v>
      </c>
      <c r="C323" s="295" t="s">
        <v>1159</v>
      </c>
      <c r="D323" s="295" t="s">
        <v>1232</v>
      </c>
      <c r="E323" s="295" t="s">
        <v>862</v>
      </c>
      <c r="F323" s="295" t="s">
        <v>14672</v>
      </c>
      <c r="G323" s="295"/>
      <c r="H323" s="295" t="s">
        <v>2021</v>
      </c>
      <c r="I323" s="295" t="s">
        <v>2022</v>
      </c>
      <c r="J323" s="297" t="str">
        <f t="shared" si="8"/>
        <v>TantalumNingxia Orient Tantalum Industry Co., Ltd.</v>
      </c>
      <c r="K323" s="297" t="str">
        <f t="shared" si="9"/>
        <v>TantalumNingxia Orient Tantalum Industry Co., Ltd.</v>
      </c>
    </row>
    <row r="324" spans="1:11">
      <c r="A324" s="295" t="s">
        <v>1265</v>
      </c>
      <c r="B324" s="295" t="s">
        <v>3284</v>
      </c>
      <c r="C324" s="295" t="s">
        <v>3284</v>
      </c>
      <c r="D324" s="295" t="s">
        <v>1236</v>
      </c>
      <c r="E324" s="295" t="s">
        <v>861</v>
      </c>
      <c r="F324" s="295" t="s">
        <v>14672</v>
      </c>
      <c r="G324" s="295"/>
      <c r="H324" s="295" t="s">
        <v>2019</v>
      </c>
      <c r="I324" s="295" t="s">
        <v>2020</v>
      </c>
      <c r="J324" s="297" t="str">
        <f t="shared" si="8"/>
        <v>TantalumNPM Silmet AS</v>
      </c>
      <c r="K324" s="297" t="str">
        <f t="shared" si="9"/>
        <v>TantalumNPM Silmet AS</v>
      </c>
    </row>
    <row r="325" spans="1:11">
      <c r="A325" s="295" t="s">
        <v>1265</v>
      </c>
      <c r="B325" s="295" t="s">
        <v>3058</v>
      </c>
      <c r="C325" s="295" t="s">
        <v>3058</v>
      </c>
      <c r="D325" s="295" t="s">
        <v>3311</v>
      </c>
      <c r="E325" s="295" t="s">
        <v>3021</v>
      </c>
      <c r="F325" s="295" t="s">
        <v>14672</v>
      </c>
      <c r="G325" s="295"/>
      <c r="H325" s="295" t="s">
        <v>3043</v>
      </c>
      <c r="I325" s="295" t="s">
        <v>3043</v>
      </c>
      <c r="J325" s="297" t="str">
        <f t="shared" si="8"/>
        <v>TantalumPower Resources Ltd.</v>
      </c>
      <c r="K325" s="297" t="str">
        <f t="shared" si="9"/>
        <v>TantalumPower Resources Ltd.</v>
      </c>
    </row>
    <row r="326" spans="1:11">
      <c r="A326" s="295" t="s">
        <v>1265</v>
      </c>
      <c r="B326" s="295" t="s">
        <v>942</v>
      </c>
      <c r="C326" s="295" t="s">
        <v>942</v>
      </c>
      <c r="D326" s="295" t="s">
        <v>3153</v>
      </c>
      <c r="E326" s="295" t="s">
        <v>863</v>
      </c>
      <c r="F326" s="295" t="s">
        <v>14672</v>
      </c>
      <c r="G326" s="295"/>
      <c r="H326" s="295" t="s">
        <v>2023</v>
      </c>
      <c r="I326" s="295" t="s">
        <v>2024</v>
      </c>
      <c r="J326" s="297" t="str">
        <f t="shared" ref="J326:J389" si="10">A326&amp;B326</f>
        <v>TantalumQuantumClean</v>
      </c>
      <c r="K326" s="297" t="str">
        <f t="shared" ref="K326:K389" si="11">A326&amp;B326</f>
        <v>TantalumQuantumClean</v>
      </c>
    </row>
    <row r="327" spans="1:11">
      <c r="A327" s="295" t="s">
        <v>1265</v>
      </c>
      <c r="B327" s="295" t="s">
        <v>3285</v>
      </c>
      <c r="C327" s="295" t="s">
        <v>13601</v>
      </c>
      <c r="D327" s="295" t="s">
        <v>1228</v>
      </c>
      <c r="E327" s="295" t="s">
        <v>2052</v>
      </c>
      <c r="F327" s="295" t="s">
        <v>14672</v>
      </c>
      <c r="G327" s="295"/>
      <c r="H327" s="295" t="s">
        <v>2011</v>
      </c>
      <c r="I327" s="295" t="s">
        <v>2053</v>
      </c>
      <c r="J327" s="297" t="str">
        <f t="shared" si="10"/>
        <v>TantalumResind Ind e Com Ltda.</v>
      </c>
      <c r="K327" s="297" t="str">
        <f t="shared" si="11"/>
        <v>TantalumResind Ind e Com Ltda.</v>
      </c>
    </row>
    <row r="328" spans="1:11">
      <c r="A328" s="295" t="s">
        <v>1265</v>
      </c>
      <c r="B328" s="295" t="s">
        <v>13601</v>
      </c>
      <c r="C328" s="295" t="s">
        <v>13601</v>
      </c>
      <c r="D328" s="295" t="s">
        <v>1228</v>
      </c>
      <c r="E328" s="295" t="s">
        <v>2052</v>
      </c>
      <c r="F328" s="295" t="s">
        <v>14672</v>
      </c>
      <c r="G328" s="295"/>
      <c r="H328" s="295" t="s">
        <v>2011</v>
      </c>
      <c r="I328" s="295" t="s">
        <v>2053</v>
      </c>
      <c r="J328" s="297" t="str">
        <f t="shared" si="10"/>
        <v>TantalumResind Industria e Comercio Ltda.</v>
      </c>
      <c r="K328" s="297" t="str">
        <f t="shared" si="11"/>
        <v>TantalumResind Industria e Comercio Ltda.</v>
      </c>
    </row>
    <row r="329" spans="1:11">
      <c r="A329" s="295" t="s">
        <v>1265</v>
      </c>
      <c r="B329" s="295" t="s">
        <v>2710</v>
      </c>
      <c r="C329" s="295" t="s">
        <v>13601</v>
      </c>
      <c r="D329" s="295" t="s">
        <v>1228</v>
      </c>
      <c r="E329" s="295" t="s">
        <v>2052</v>
      </c>
      <c r="F329" s="295" t="s">
        <v>14672</v>
      </c>
      <c r="G329" s="295"/>
      <c r="H329" s="295" t="s">
        <v>2011</v>
      </c>
      <c r="I329" s="295" t="s">
        <v>2053</v>
      </c>
      <c r="J329" s="297" t="str">
        <f t="shared" si="10"/>
        <v>TantalumResind Indústria e Comércio Ltda.</v>
      </c>
      <c r="K329" s="297" t="str">
        <f t="shared" si="11"/>
        <v>TantalumResind Indústria e Comércio Ltda.</v>
      </c>
    </row>
    <row r="330" spans="1:11">
      <c r="A330" s="295" t="s">
        <v>1265</v>
      </c>
      <c r="B330" s="295" t="s">
        <v>1254</v>
      </c>
      <c r="C330" s="295" t="s">
        <v>14312</v>
      </c>
      <c r="D330" s="295" t="s">
        <v>1232</v>
      </c>
      <c r="E330" s="295" t="s">
        <v>864</v>
      </c>
      <c r="F330" s="295" t="s">
        <v>14672</v>
      </c>
      <c r="G330" s="295"/>
      <c r="H330" s="295" t="s">
        <v>2025</v>
      </c>
      <c r="I330" s="295" t="s">
        <v>1851</v>
      </c>
      <c r="J330" s="297" t="str">
        <f t="shared" si="10"/>
        <v>TantalumRFH</v>
      </c>
      <c r="K330" s="297" t="str">
        <f t="shared" si="11"/>
        <v>TantalumRFH</v>
      </c>
    </row>
    <row r="331" spans="1:11">
      <c r="A331" s="295" t="s">
        <v>1265</v>
      </c>
      <c r="B331" s="295" t="s">
        <v>14312</v>
      </c>
      <c r="C331" s="295" t="s">
        <v>14312</v>
      </c>
      <c r="D331" s="295" t="s">
        <v>1232</v>
      </c>
      <c r="E331" s="295" t="s">
        <v>864</v>
      </c>
      <c r="F331" s="295" t="s">
        <v>14672</v>
      </c>
      <c r="G331" s="295"/>
      <c r="H331" s="295" t="s">
        <v>2025</v>
      </c>
      <c r="I331" s="295" t="s">
        <v>1851</v>
      </c>
      <c r="J331" s="297" t="str">
        <f t="shared" si="10"/>
        <v>TantalumRFH Tantalum Smeltery Co., Ltd./Yanling Jincheng Tantalum &amp; Niobium Co., Ltd.</v>
      </c>
      <c r="K331" s="297" t="str">
        <f t="shared" si="11"/>
        <v>TantalumRFH Tantalum Smeltery Co., Ltd./Yanling Jincheng Tantalum &amp; Niobium Co., Ltd.</v>
      </c>
    </row>
    <row r="332" spans="1:11">
      <c r="A332" s="295" t="s">
        <v>1265</v>
      </c>
      <c r="B332" s="295" t="s">
        <v>2622</v>
      </c>
      <c r="C332" s="295" t="s">
        <v>14312</v>
      </c>
      <c r="D332" s="295" t="s">
        <v>1232</v>
      </c>
      <c r="E332" s="295" t="s">
        <v>864</v>
      </c>
      <c r="F332" s="295" t="s">
        <v>14672</v>
      </c>
      <c r="G332" s="295"/>
      <c r="H332" s="295" t="s">
        <v>2025</v>
      </c>
      <c r="I332" s="295" t="s">
        <v>1851</v>
      </c>
      <c r="J332" s="297" t="str">
        <f t="shared" si="10"/>
        <v>TantalumRFH Tantalum Smeltry Co., Ltd.</v>
      </c>
      <c r="K332" s="297" t="str">
        <f t="shared" si="11"/>
        <v>TantalumRFH Tantalum Smeltry Co., Ltd.</v>
      </c>
    </row>
    <row r="333" spans="1:11">
      <c r="A333" s="295" t="s">
        <v>1265</v>
      </c>
      <c r="B333" s="295" t="s">
        <v>2026</v>
      </c>
      <c r="C333" s="295" t="s">
        <v>1527</v>
      </c>
      <c r="D333" s="295" t="s">
        <v>1011</v>
      </c>
      <c r="E333" s="295" t="s">
        <v>865</v>
      </c>
      <c r="F333" s="295" t="s">
        <v>14672</v>
      </c>
      <c r="G333" s="295"/>
      <c r="H333" s="295" t="s">
        <v>2026</v>
      </c>
      <c r="I333" s="295" t="s">
        <v>11156</v>
      </c>
      <c r="J333" s="297" t="str">
        <f t="shared" si="10"/>
        <v>TantalumSolikamsk</v>
      </c>
      <c r="K333" s="297" t="str">
        <f t="shared" si="11"/>
        <v>TantalumSolikamsk</v>
      </c>
    </row>
    <row r="334" spans="1:11">
      <c r="A334" s="295" t="s">
        <v>1265</v>
      </c>
      <c r="B334" s="295" t="s">
        <v>1527</v>
      </c>
      <c r="C334" s="295" t="s">
        <v>1527</v>
      </c>
      <c r="D334" s="295" t="s">
        <v>1011</v>
      </c>
      <c r="E334" s="295" t="s">
        <v>865</v>
      </c>
      <c r="F334" s="295" t="s">
        <v>14672</v>
      </c>
      <c r="G334" s="295"/>
      <c r="H334" s="295" t="s">
        <v>2026</v>
      </c>
      <c r="I334" s="295" t="s">
        <v>11156</v>
      </c>
      <c r="J334" s="297" t="str">
        <f t="shared" si="10"/>
        <v>TantalumSolikamsk Magnesium Works OAO</v>
      </c>
      <c r="K334" s="297" t="str">
        <f t="shared" si="11"/>
        <v>TantalumSolikamsk Magnesium Works OAO</v>
      </c>
    </row>
    <row r="335" spans="1:11">
      <c r="A335" s="295" t="s">
        <v>1265</v>
      </c>
      <c r="B335" s="295" t="s">
        <v>1253</v>
      </c>
      <c r="C335" s="295" t="s">
        <v>1527</v>
      </c>
      <c r="D335" s="295" t="s">
        <v>1011</v>
      </c>
      <c r="E335" s="295" t="s">
        <v>865</v>
      </c>
      <c r="F335" s="295" t="s">
        <v>14672</v>
      </c>
      <c r="G335" s="295"/>
      <c r="H335" s="295" t="s">
        <v>2026</v>
      </c>
      <c r="I335" s="295" t="s">
        <v>11156</v>
      </c>
      <c r="J335" s="297" t="str">
        <f t="shared" si="10"/>
        <v>TantalumSolikamsk Metal Works</v>
      </c>
      <c r="K335" s="297" t="str">
        <f t="shared" si="11"/>
        <v>TantalumSolikamsk Metal Works</v>
      </c>
    </row>
    <row r="336" spans="1:11">
      <c r="A336" s="295" t="s">
        <v>1265</v>
      </c>
      <c r="B336" s="295" t="s">
        <v>3168</v>
      </c>
      <c r="C336" s="295" t="s">
        <v>3168</v>
      </c>
      <c r="D336" s="295" t="s">
        <v>1241</v>
      </c>
      <c r="E336" s="295" t="s">
        <v>866</v>
      </c>
      <c r="F336" s="295" t="s">
        <v>14672</v>
      </c>
      <c r="G336" s="295"/>
      <c r="H336" s="295" t="s">
        <v>2027</v>
      </c>
      <c r="I336" s="295" t="s">
        <v>1813</v>
      </c>
      <c r="J336" s="297" t="str">
        <f t="shared" si="10"/>
        <v>TantalumTaki Chemical Co., Ltd.</v>
      </c>
      <c r="K336" s="297" t="str">
        <f t="shared" si="11"/>
        <v>TantalumTaki Chemical Co., Ltd.</v>
      </c>
    </row>
    <row r="337" spans="1:11">
      <c r="A337" s="295" t="s">
        <v>1265</v>
      </c>
      <c r="B337" s="295" t="s">
        <v>943</v>
      </c>
      <c r="C337" s="295" t="s">
        <v>3168</v>
      </c>
      <c r="D337" s="295" t="s">
        <v>1241</v>
      </c>
      <c r="E337" s="295" t="s">
        <v>866</v>
      </c>
      <c r="F337" s="295" t="s">
        <v>14672</v>
      </c>
      <c r="G337" s="295"/>
      <c r="H337" s="295" t="s">
        <v>2027</v>
      </c>
      <c r="I337" s="295" t="s">
        <v>1813</v>
      </c>
      <c r="J337" s="297" t="str">
        <f t="shared" si="10"/>
        <v>TantalumTaki Chemicals</v>
      </c>
      <c r="K337" s="297" t="str">
        <f t="shared" si="11"/>
        <v>TantalumTaki Chemicals</v>
      </c>
    </row>
    <row r="338" spans="1:11">
      <c r="A338" s="295" t="s">
        <v>1265</v>
      </c>
      <c r="B338" s="295" t="s">
        <v>2028</v>
      </c>
      <c r="C338" s="295" t="s">
        <v>2028</v>
      </c>
      <c r="D338" s="295" t="s">
        <v>3153</v>
      </c>
      <c r="E338" s="295" t="s">
        <v>867</v>
      </c>
      <c r="F338" s="295" t="s">
        <v>14672</v>
      </c>
      <c r="G338" s="295"/>
      <c r="H338" s="295" t="s">
        <v>2029</v>
      </c>
      <c r="I338" s="295" t="s">
        <v>2030</v>
      </c>
      <c r="J338" s="297" t="str">
        <f t="shared" si="10"/>
        <v>TantalumTelex Metals</v>
      </c>
      <c r="K338" s="297" t="str">
        <f t="shared" si="11"/>
        <v>TantalumTelex Metals</v>
      </c>
    </row>
    <row r="339" spans="1:11">
      <c r="A339" s="295" t="s">
        <v>1265</v>
      </c>
      <c r="B339" s="295" t="s">
        <v>2763</v>
      </c>
      <c r="C339" s="295" t="s">
        <v>2031</v>
      </c>
      <c r="D339" s="295" t="s">
        <v>1242</v>
      </c>
      <c r="E339" s="295" t="s">
        <v>868</v>
      </c>
      <c r="F339" s="295" t="s">
        <v>14672</v>
      </c>
      <c r="G339" s="295"/>
      <c r="H339" s="295" t="s">
        <v>1875</v>
      </c>
      <c r="I339" s="295" t="s">
        <v>7990</v>
      </c>
      <c r="J339" s="297" t="str">
        <f t="shared" si="10"/>
        <v>TantalumULBA</v>
      </c>
      <c r="K339" s="297" t="str">
        <f t="shared" si="11"/>
        <v>TantalumULBA</v>
      </c>
    </row>
    <row r="340" spans="1:11">
      <c r="A340" s="295" t="s">
        <v>1265</v>
      </c>
      <c r="B340" s="295" t="s">
        <v>2031</v>
      </c>
      <c r="C340" s="295" t="s">
        <v>2031</v>
      </c>
      <c r="D340" s="295" t="s">
        <v>1242</v>
      </c>
      <c r="E340" s="295" t="s">
        <v>868</v>
      </c>
      <c r="F340" s="295" t="s">
        <v>14672</v>
      </c>
      <c r="G340" s="295"/>
      <c r="H340" s="295" t="s">
        <v>1875</v>
      </c>
      <c r="I340" s="295" t="s">
        <v>7990</v>
      </c>
      <c r="J340" s="297" t="str">
        <f t="shared" si="10"/>
        <v>TantalumUlba Metallurgical Plant JSC</v>
      </c>
      <c r="K340" s="297" t="str">
        <f t="shared" si="11"/>
        <v>TantalumUlba Metallurgical Plant JSC</v>
      </c>
    </row>
    <row r="341" spans="1:11">
      <c r="A341" s="295" t="s">
        <v>1265</v>
      </c>
      <c r="B341" s="295" t="s">
        <v>2637</v>
      </c>
      <c r="C341" s="295" t="s">
        <v>2637</v>
      </c>
      <c r="D341" s="295" t="s">
        <v>1232</v>
      </c>
      <c r="E341" s="295" t="s">
        <v>1558</v>
      </c>
      <c r="F341" s="295" t="s">
        <v>14672</v>
      </c>
      <c r="G341" s="295"/>
      <c r="H341" s="295" t="s">
        <v>2036</v>
      </c>
      <c r="I341" s="295" t="s">
        <v>1975</v>
      </c>
      <c r="J341" s="297" t="str">
        <f t="shared" si="10"/>
        <v>TantalumXinXing HaoRong Electronic Material Co., Ltd.</v>
      </c>
      <c r="K341" s="297" t="str">
        <f t="shared" si="11"/>
        <v>TantalumXinXing HaoRong Electronic Material Co., Ltd.</v>
      </c>
    </row>
    <row r="342" spans="1:11">
      <c r="A342" s="295" t="s">
        <v>1265</v>
      </c>
      <c r="B342" s="295" t="s">
        <v>14716</v>
      </c>
      <c r="C342" s="295" t="s">
        <v>14312</v>
      </c>
      <c r="D342" s="295" t="s">
        <v>1232</v>
      </c>
      <c r="E342" s="295" t="s">
        <v>864</v>
      </c>
      <c r="F342" s="295" t="s">
        <v>14672</v>
      </c>
      <c r="G342" s="295"/>
      <c r="H342" s="295" t="s">
        <v>2025</v>
      </c>
      <c r="I342" s="295" t="s">
        <v>1851</v>
      </c>
      <c r="J342" s="297" t="str">
        <f t="shared" si="10"/>
        <v>TantalumYanling Jincheng Tantalum &amp; Niobium Co., Ltd.</v>
      </c>
      <c r="K342" s="297" t="str">
        <f t="shared" si="11"/>
        <v>TantalumYanling Jincheng Tantalum &amp; Niobium Co., Ltd.</v>
      </c>
    </row>
    <row r="343" spans="1:11">
      <c r="A343" s="295" t="s">
        <v>1265</v>
      </c>
      <c r="B343" s="295" t="s">
        <v>14717</v>
      </c>
      <c r="C343" s="295" t="s">
        <v>14312</v>
      </c>
      <c r="D343" s="295" t="s">
        <v>1232</v>
      </c>
      <c r="E343" s="295" t="s">
        <v>864</v>
      </c>
      <c r="F343" s="295" t="s">
        <v>14672</v>
      </c>
      <c r="G343" s="295"/>
      <c r="H343" s="295" t="s">
        <v>2025</v>
      </c>
      <c r="I343" s="295" t="s">
        <v>1851</v>
      </c>
      <c r="J343" s="297" t="str">
        <f t="shared" si="10"/>
        <v>TantalumYanling Jincheng Tantalum Co., Ltd.</v>
      </c>
      <c r="K343" s="297" t="str">
        <f t="shared" si="11"/>
        <v>TantalumYanling Jincheng Tantalum Co., Ltd.</v>
      </c>
    </row>
    <row r="344" spans="1:11">
      <c r="A344" s="295" t="s">
        <v>1265</v>
      </c>
      <c r="B344" s="295" t="s">
        <v>2633</v>
      </c>
      <c r="C344" s="295" t="s">
        <v>2633</v>
      </c>
      <c r="D344" s="295" t="s">
        <v>1232</v>
      </c>
      <c r="E344" s="295" t="s">
        <v>67</v>
      </c>
      <c r="F344" s="295" t="s">
        <v>14672</v>
      </c>
      <c r="G344" s="295"/>
      <c r="H344" s="295" t="s">
        <v>2010</v>
      </c>
      <c r="I344" s="295" t="s">
        <v>1866</v>
      </c>
      <c r="J344" s="297" t="str">
        <f t="shared" si="10"/>
        <v>TantalumYichun Jin Yang Rare Metal Co., Ltd.</v>
      </c>
      <c r="K344" s="297" t="str">
        <f t="shared" si="11"/>
        <v>TantalumYichun Jin Yang Rare Metal Co., Ltd.</v>
      </c>
    </row>
    <row r="345" spans="1:11">
      <c r="A345" s="295" t="s">
        <v>1265</v>
      </c>
      <c r="B345" s="295" t="s">
        <v>2718</v>
      </c>
      <c r="C345" s="295" t="s">
        <v>1298</v>
      </c>
      <c r="D345" s="295" t="s">
        <v>1232</v>
      </c>
      <c r="E345" s="295" t="s">
        <v>850</v>
      </c>
      <c r="F345" s="295" t="s">
        <v>14672</v>
      </c>
      <c r="G345" s="295"/>
      <c r="H345" s="295" t="s">
        <v>2004</v>
      </c>
      <c r="I345" s="295" t="s">
        <v>1975</v>
      </c>
      <c r="J345" s="297" t="str">
        <f t="shared" si="10"/>
        <v>TantalumZhaoqing Duoluoshan Non-ferrous Metals Co.,Ltd</v>
      </c>
      <c r="K345" s="297" t="str">
        <f t="shared" si="11"/>
        <v>TantalumZhaoqing Duoluoshan Non-ferrous Metals Co.,Ltd</v>
      </c>
    </row>
    <row r="346" spans="1:11">
      <c r="A346" s="295" t="s">
        <v>1265</v>
      </c>
      <c r="B346" s="295" t="s">
        <v>2168</v>
      </c>
      <c r="C346" s="295"/>
      <c r="D346" s="295"/>
      <c r="E346" s="295"/>
      <c r="F346" s="295"/>
      <c r="H346" s="295"/>
      <c r="J346" s="297" t="str">
        <f t="shared" si="10"/>
        <v>TantalumSmelter not listed</v>
      </c>
      <c r="K346" s="297" t="str">
        <f t="shared" si="11"/>
        <v>TantalumSmelter not listed</v>
      </c>
    </row>
    <row r="347" spans="1:11">
      <c r="A347" s="295" t="s">
        <v>1265</v>
      </c>
      <c r="B347" s="295" t="s">
        <v>1469</v>
      </c>
      <c r="C347" s="295" t="s">
        <v>565</v>
      </c>
      <c r="D347" s="295" t="s">
        <v>565</v>
      </c>
      <c r="E347" s="295"/>
      <c r="F347" s="295"/>
      <c r="H347" s="295"/>
      <c r="J347" s="297" t="str">
        <f t="shared" si="10"/>
        <v>TantalumSmelter not yet identified</v>
      </c>
      <c r="K347" s="297" t="str">
        <f t="shared" si="11"/>
        <v>TantalumSmelter not yet identified</v>
      </c>
    </row>
    <row r="348" spans="1:11">
      <c r="A348" s="295" t="s">
        <v>1264</v>
      </c>
      <c r="B348" s="295" t="s">
        <v>2059</v>
      </c>
      <c r="C348" s="295" t="s">
        <v>56</v>
      </c>
      <c r="D348" s="295" t="s">
        <v>3153</v>
      </c>
      <c r="E348" s="295" t="s">
        <v>871</v>
      </c>
      <c r="F348" s="295" t="s">
        <v>14672</v>
      </c>
      <c r="G348" s="295"/>
      <c r="H348" s="295" t="s">
        <v>2058</v>
      </c>
      <c r="I348" s="295" t="s">
        <v>2030</v>
      </c>
      <c r="J348" s="297" t="str">
        <f t="shared" si="10"/>
        <v>TinAlent plc</v>
      </c>
      <c r="K348" s="297" t="str">
        <f t="shared" si="11"/>
        <v>TinAlent plc</v>
      </c>
    </row>
    <row r="349" spans="1:11">
      <c r="A349" s="295" t="s">
        <v>1264</v>
      </c>
      <c r="B349" s="295" t="s">
        <v>56</v>
      </c>
      <c r="C349" s="295" t="s">
        <v>56</v>
      </c>
      <c r="D349" s="295" t="s">
        <v>3153</v>
      </c>
      <c r="E349" s="295" t="s">
        <v>871</v>
      </c>
      <c r="F349" s="295" t="s">
        <v>14672</v>
      </c>
      <c r="G349" s="295"/>
      <c r="H349" s="295" t="s">
        <v>2058</v>
      </c>
      <c r="I349" s="295" t="s">
        <v>2030</v>
      </c>
      <c r="J349" s="297" t="str">
        <f t="shared" si="10"/>
        <v>TinAlpha</v>
      </c>
      <c r="K349" s="297" t="str">
        <f t="shared" si="11"/>
        <v>TinAlpha</v>
      </c>
    </row>
    <row r="350" spans="1:11">
      <c r="A350" s="295" t="s">
        <v>1264</v>
      </c>
      <c r="B350" s="295" t="s">
        <v>2061</v>
      </c>
      <c r="C350" s="295" t="s">
        <v>56</v>
      </c>
      <c r="D350" s="295" t="s">
        <v>3153</v>
      </c>
      <c r="E350" s="295" t="s">
        <v>871</v>
      </c>
      <c r="F350" s="295" t="s">
        <v>14672</v>
      </c>
      <c r="G350" s="295"/>
      <c r="H350" s="295" t="s">
        <v>2058</v>
      </c>
      <c r="I350" s="295" t="s">
        <v>2030</v>
      </c>
      <c r="J350" s="297" t="str">
        <f t="shared" si="10"/>
        <v>TinAlpha Metals</v>
      </c>
      <c r="K350" s="297" t="str">
        <f t="shared" si="11"/>
        <v>TinAlpha Metals</v>
      </c>
    </row>
    <row r="351" spans="1:11">
      <c r="A351" s="295" t="s">
        <v>1264</v>
      </c>
      <c r="B351" s="295" t="s">
        <v>2719</v>
      </c>
      <c r="C351" s="295" t="s">
        <v>56</v>
      </c>
      <c r="D351" s="295" t="s">
        <v>3153</v>
      </c>
      <c r="E351" s="295" t="s">
        <v>871</v>
      </c>
      <c r="F351" s="295" t="s">
        <v>14672</v>
      </c>
      <c r="G351" s="295"/>
      <c r="H351" s="295" t="s">
        <v>2058</v>
      </c>
      <c r="I351" s="295" t="s">
        <v>2030</v>
      </c>
      <c r="J351" s="297" t="str">
        <f t="shared" si="10"/>
        <v>TinAlpha Metals Korea Ltd.</v>
      </c>
      <c r="K351" s="297" t="str">
        <f t="shared" si="11"/>
        <v>TinAlpha Metals Korea Ltd.</v>
      </c>
    </row>
    <row r="352" spans="1:11">
      <c r="A352" s="295" t="s">
        <v>1264</v>
      </c>
      <c r="B352" s="295" t="s">
        <v>2060</v>
      </c>
      <c r="C352" s="295" t="s">
        <v>56</v>
      </c>
      <c r="D352" s="295" t="s">
        <v>3153</v>
      </c>
      <c r="E352" s="295" t="s">
        <v>871</v>
      </c>
      <c r="F352" s="295" t="s">
        <v>14672</v>
      </c>
      <c r="G352" s="295"/>
      <c r="H352" s="295" t="s">
        <v>2058</v>
      </c>
      <c r="I352" s="295" t="s">
        <v>2030</v>
      </c>
      <c r="J352" s="297" t="str">
        <f t="shared" si="10"/>
        <v>TinAlpha Metals Taiwan</v>
      </c>
      <c r="K352" s="297" t="str">
        <f t="shared" si="11"/>
        <v>TinAlpha Metals Taiwan</v>
      </c>
    </row>
    <row r="353" spans="1:11">
      <c r="A353" s="295" t="s">
        <v>1264</v>
      </c>
      <c r="B353" s="295" t="s">
        <v>2596</v>
      </c>
      <c r="C353" s="295" t="s">
        <v>2596</v>
      </c>
      <c r="D353" s="295" t="s">
        <v>1020</v>
      </c>
      <c r="E353" s="295" t="s">
        <v>2597</v>
      </c>
      <c r="F353" s="295" t="s">
        <v>14672</v>
      </c>
      <c r="G353" s="295"/>
      <c r="H353" s="295" t="s">
        <v>2120</v>
      </c>
      <c r="I353" s="295" t="s">
        <v>13279</v>
      </c>
      <c r="J353" s="297" t="str">
        <f t="shared" si="10"/>
        <v>TinAn Vinh Joint Stock Mineral Processing Company</v>
      </c>
      <c r="K353" s="297" t="str">
        <f t="shared" si="11"/>
        <v>TinAn Vinh Joint Stock Mineral Processing Company</v>
      </c>
    </row>
    <row r="354" spans="1:11">
      <c r="A354" s="295" t="s">
        <v>1264</v>
      </c>
      <c r="B354" s="295" t="s">
        <v>43</v>
      </c>
      <c r="C354" s="295" t="s">
        <v>721</v>
      </c>
      <c r="D354" s="295" t="s">
        <v>1238</v>
      </c>
      <c r="E354" s="295" t="s">
        <v>893</v>
      </c>
      <c r="F354" s="295" t="s">
        <v>14672</v>
      </c>
      <c r="G354" s="295"/>
      <c r="H354" s="295" t="s">
        <v>2067</v>
      </c>
      <c r="I354" s="295" t="s">
        <v>14221</v>
      </c>
      <c r="J354" s="297" t="str">
        <f t="shared" si="10"/>
        <v>TinBrand IMLI</v>
      </c>
      <c r="K354" s="297" t="str">
        <f t="shared" si="11"/>
        <v>TinBrand IMLI</v>
      </c>
    </row>
    <row r="355" spans="1:11">
      <c r="A355" s="295" t="s">
        <v>1264</v>
      </c>
      <c r="B355" s="295" t="s">
        <v>2097</v>
      </c>
      <c r="C355" s="295" t="s">
        <v>2620</v>
      </c>
      <c r="D355" s="295" t="s">
        <v>1238</v>
      </c>
      <c r="E355" s="295" t="s">
        <v>900</v>
      </c>
      <c r="F355" s="295" t="s">
        <v>14672</v>
      </c>
      <c r="G355" s="295"/>
      <c r="H355" s="295" t="s">
        <v>2065</v>
      </c>
      <c r="I355" s="295" t="s">
        <v>14221</v>
      </c>
      <c r="J355" s="297" t="str">
        <f t="shared" si="10"/>
        <v>TinBrand RBT</v>
      </c>
      <c r="K355" s="297" t="str">
        <f t="shared" si="11"/>
        <v>TinBrand RBT</v>
      </c>
    </row>
    <row r="356" spans="1:11">
      <c r="A356" s="295" t="s">
        <v>1264</v>
      </c>
      <c r="B356" s="295" t="s">
        <v>2720</v>
      </c>
      <c r="C356" s="295" t="s">
        <v>2632</v>
      </c>
      <c r="D356" s="295" t="s">
        <v>1232</v>
      </c>
      <c r="E356" s="295" t="s">
        <v>910</v>
      </c>
      <c r="F356" s="295" t="s">
        <v>14672</v>
      </c>
      <c r="G356" s="295"/>
      <c r="H356" s="295" t="s">
        <v>3170</v>
      </c>
      <c r="I356" s="295" t="s">
        <v>1830</v>
      </c>
      <c r="J356" s="297" t="str">
        <f t="shared" si="10"/>
        <v>TinChengfeng Metals Co Pte Ltd</v>
      </c>
      <c r="K356" s="297" t="str">
        <f t="shared" si="11"/>
        <v>TinChengfeng Metals Co Pte Ltd</v>
      </c>
    </row>
    <row r="357" spans="1:11">
      <c r="A357" s="295" t="s">
        <v>1264</v>
      </c>
      <c r="B357" s="295" t="s">
        <v>2764</v>
      </c>
      <c r="C357" s="295" t="s">
        <v>3022</v>
      </c>
      <c r="D357" s="295" t="s">
        <v>1232</v>
      </c>
      <c r="E357" s="295" t="s">
        <v>2797</v>
      </c>
      <c r="F357" s="295" t="s">
        <v>14672</v>
      </c>
      <c r="G357" s="295"/>
      <c r="H357" s="295" t="s">
        <v>2075</v>
      </c>
      <c r="I357" s="295" t="s">
        <v>1851</v>
      </c>
      <c r="J357" s="297" t="str">
        <f t="shared" si="10"/>
        <v>TinChenzhou Yun Xiang mining limited liability company</v>
      </c>
      <c r="K357" s="297" t="str">
        <f t="shared" si="11"/>
        <v>TinChenzhou Yun Xiang mining limited liability company</v>
      </c>
    </row>
    <row r="358" spans="1:11">
      <c r="A358" s="295" t="s">
        <v>1264</v>
      </c>
      <c r="B358" s="295" t="s">
        <v>3022</v>
      </c>
      <c r="C358" s="295" t="s">
        <v>3022</v>
      </c>
      <c r="D358" s="295" t="s">
        <v>1232</v>
      </c>
      <c r="E358" s="295" t="s">
        <v>2797</v>
      </c>
      <c r="F358" s="295" t="s">
        <v>14672</v>
      </c>
      <c r="G358" s="295"/>
      <c r="H358" s="295" t="s">
        <v>2075</v>
      </c>
      <c r="I358" s="295" t="s">
        <v>1851</v>
      </c>
      <c r="J358" s="297" t="str">
        <f t="shared" si="10"/>
        <v>TinChenzhou Yunxiang Mining and Metallurgy Co., Ltd.</v>
      </c>
      <c r="K358" s="297" t="str">
        <f t="shared" si="11"/>
        <v>TinChenzhou Yunxiang Mining and Metallurgy Co., Ltd.</v>
      </c>
    </row>
    <row r="359" spans="1:11">
      <c r="A359" s="295" t="s">
        <v>1264</v>
      </c>
      <c r="B359" s="295" t="s">
        <v>14313</v>
      </c>
      <c r="C359" s="295" t="s">
        <v>14313</v>
      </c>
      <c r="D359" s="295" t="s">
        <v>1232</v>
      </c>
      <c r="E359" s="295" t="s">
        <v>14314</v>
      </c>
      <c r="F359" s="295" t="s">
        <v>14672</v>
      </c>
      <c r="G359" s="295"/>
      <c r="H359" s="295" t="s">
        <v>14341</v>
      </c>
      <c r="I359" s="295" t="s">
        <v>4668</v>
      </c>
      <c r="J359" s="297" t="str">
        <f t="shared" si="10"/>
        <v>TinChifeng Dajingzi Tin Industry Co., Ltd.</v>
      </c>
      <c r="K359" s="297" t="str">
        <f t="shared" si="11"/>
        <v>TinChifeng Dajingzi Tin Industry Co., Ltd.</v>
      </c>
    </row>
    <row r="360" spans="1:11">
      <c r="A360" s="295" t="s">
        <v>1264</v>
      </c>
      <c r="B360" s="295" t="s">
        <v>2721</v>
      </c>
      <c r="C360" s="295" t="s">
        <v>2054</v>
      </c>
      <c r="D360" s="295" t="s">
        <v>1232</v>
      </c>
      <c r="E360" s="295" t="s">
        <v>869</v>
      </c>
      <c r="F360" s="295" t="s">
        <v>14672</v>
      </c>
      <c r="G360" s="295"/>
      <c r="H360" s="295" t="s">
        <v>2032</v>
      </c>
      <c r="I360" s="295" t="s">
        <v>1866</v>
      </c>
      <c r="J360" s="297" t="str">
        <f t="shared" si="10"/>
        <v>TinChina Rare Metal Material Co., Ltd.</v>
      </c>
      <c r="K360" s="297" t="str">
        <f t="shared" si="11"/>
        <v>TinChina Rare Metal Material Co., Ltd.</v>
      </c>
    </row>
    <row r="361" spans="1:11">
      <c r="A361" s="295" t="s">
        <v>1264</v>
      </c>
      <c r="B361" s="295" t="s">
        <v>2722</v>
      </c>
      <c r="C361" s="295" t="s">
        <v>1474</v>
      </c>
      <c r="D361" s="295" t="s">
        <v>1232</v>
      </c>
      <c r="E361" s="295" t="s">
        <v>881</v>
      </c>
      <c r="F361" s="295" t="s">
        <v>14672</v>
      </c>
      <c r="G361" s="295"/>
      <c r="H361" s="295" t="s">
        <v>2076</v>
      </c>
      <c r="I361" s="295" t="s">
        <v>2056</v>
      </c>
      <c r="J361" s="297" t="str">
        <f t="shared" si="10"/>
        <v>TinChina Tin (Hechi)</v>
      </c>
      <c r="K361" s="297" t="str">
        <f t="shared" si="11"/>
        <v>TinChina Tin (Hechi)</v>
      </c>
    </row>
    <row r="362" spans="1:11">
      <c r="A362" s="295" t="s">
        <v>1264</v>
      </c>
      <c r="B362" s="295" t="s">
        <v>1474</v>
      </c>
      <c r="C362" s="295" t="s">
        <v>1474</v>
      </c>
      <c r="D362" s="295" t="s">
        <v>1232</v>
      </c>
      <c r="E362" s="295" t="s">
        <v>881</v>
      </c>
      <c r="F362" s="295" t="s">
        <v>14672</v>
      </c>
      <c r="G362" s="295"/>
      <c r="H362" s="295" t="s">
        <v>2076</v>
      </c>
      <c r="I362" s="295" t="s">
        <v>2056</v>
      </c>
      <c r="J362" s="297" t="str">
        <f t="shared" si="10"/>
        <v>TinChina Tin Group Co., Ltd.</v>
      </c>
      <c r="K362" s="297" t="str">
        <f t="shared" si="11"/>
        <v>TinChina Tin Group Co., Ltd.</v>
      </c>
    </row>
    <row r="363" spans="1:11">
      <c r="A363" s="295" t="s">
        <v>1264</v>
      </c>
      <c r="B363" s="295" t="s">
        <v>2723</v>
      </c>
      <c r="C363" s="295" t="s">
        <v>1474</v>
      </c>
      <c r="D363" s="295" t="s">
        <v>1232</v>
      </c>
      <c r="E363" s="295" t="s">
        <v>881</v>
      </c>
      <c r="F363" s="295" t="s">
        <v>14672</v>
      </c>
      <c r="G363" s="295"/>
      <c r="H363" s="295" t="s">
        <v>2076</v>
      </c>
      <c r="I363" s="295" t="s">
        <v>2056</v>
      </c>
      <c r="J363" s="297" t="str">
        <f t="shared" si="10"/>
        <v>TinChina Tin Lai Ben Smelter Co., Ltd.</v>
      </c>
      <c r="K363" s="297" t="str">
        <f t="shared" si="11"/>
        <v>TinChina Tin Lai Ben Smelter Co., Ltd.</v>
      </c>
    </row>
    <row r="364" spans="1:11">
      <c r="A364" s="295" t="s">
        <v>1264</v>
      </c>
      <c r="B364" s="295" t="s">
        <v>44</v>
      </c>
      <c r="C364" s="295" t="s">
        <v>3033</v>
      </c>
      <c r="D364" s="295" t="s">
        <v>1232</v>
      </c>
      <c r="E364" s="295" t="s">
        <v>911</v>
      </c>
      <c r="F364" s="295" t="s">
        <v>14672</v>
      </c>
      <c r="G364" s="295"/>
      <c r="H364" s="295" t="s">
        <v>3170</v>
      </c>
      <c r="I364" s="295" t="s">
        <v>1830</v>
      </c>
      <c r="J364" s="297" t="str">
        <f t="shared" si="10"/>
        <v>TinChina Yunnan Tin Co Ltd.</v>
      </c>
      <c r="K364" s="297" t="str">
        <f t="shared" si="11"/>
        <v>TinChina Yunnan Tin Co Ltd.</v>
      </c>
    </row>
    <row r="365" spans="1:11">
      <c r="A365" s="295" t="s">
        <v>1264</v>
      </c>
      <c r="B365" s="295" t="s">
        <v>2604</v>
      </c>
      <c r="C365" s="295" t="s">
        <v>2604</v>
      </c>
      <c r="D365" s="295" t="s">
        <v>1232</v>
      </c>
      <c r="E365" s="295" t="s">
        <v>870</v>
      </c>
      <c r="F365" s="295" t="s">
        <v>14672</v>
      </c>
      <c r="G365" s="295"/>
      <c r="H365" s="295" t="s">
        <v>2055</v>
      </c>
      <c r="I365" s="295" t="s">
        <v>2056</v>
      </c>
      <c r="J365" s="297" t="str">
        <f t="shared" si="10"/>
        <v>TinCNMC (Guangxi) PGMA Co., Ltd.</v>
      </c>
      <c r="K365" s="297" t="str">
        <f t="shared" si="11"/>
        <v>TinCNMC (Guangxi) PGMA Co., Ltd.</v>
      </c>
    </row>
    <row r="366" spans="1:11">
      <c r="A366" s="295" t="s">
        <v>1264</v>
      </c>
      <c r="B366" s="295" t="s">
        <v>966</v>
      </c>
      <c r="C366" s="295" t="s">
        <v>56</v>
      </c>
      <c r="D366" s="295" t="s">
        <v>3153</v>
      </c>
      <c r="E366" s="295" t="s">
        <v>871</v>
      </c>
      <c r="F366" s="295" t="s">
        <v>14672</v>
      </c>
      <c r="G366" s="295"/>
      <c r="H366" s="295" t="s">
        <v>2058</v>
      </c>
      <c r="I366" s="295" t="s">
        <v>2030</v>
      </c>
      <c r="J366" s="297" t="str">
        <f t="shared" si="10"/>
        <v>TinCookson</v>
      </c>
      <c r="K366" s="297" t="str">
        <f t="shared" si="11"/>
        <v>TinCookson</v>
      </c>
    </row>
    <row r="367" spans="1:11">
      <c r="A367" s="295" t="s">
        <v>1264</v>
      </c>
      <c r="B367" s="295" t="s">
        <v>2062</v>
      </c>
      <c r="C367" s="295" t="s">
        <v>56</v>
      </c>
      <c r="D367" s="295" t="s">
        <v>3153</v>
      </c>
      <c r="E367" s="295" t="s">
        <v>871</v>
      </c>
      <c r="F367" s="295" t="s">
        <v>14672</v>
      </c>
      <c r="G367" s="295"/>
      <c r="H367" s="295" t="s">
        <v>2058</v>
      </c>
      <c r="I367" s="295" t="s">
        <v>2030</v>
      </c>
      <c r="J367" s="297" t="str">
        <f t="shared" si="10"/>
        <v>TinCookson (Alpha Metals Taiwan)</v>
      </c>
      <c r="K367" s="297" t="str">
        <f t="shared" si="11"/>
        <v>TinCookson (Alpha Metals Taiwan)</v>
      </c>
    </row>
    <row r="368" spans="1:11">
      <c r="A368" s="295" t="s">
        <v>1264</v>
      </c>
      <c r="B368" s="295" t="s">
        <v>2063</v>
      </c>
      <c r="C368" s="295" t="s">
        <v>56</v>
      </c>
      <c r="D368" s="295" t="s">
        <v>3153</v>
      </c>
      <c r="E368" s="295" t="s">
        <v>871</v>
      </c>
      <c r="F368" s="295" t="s">
        <v>14672</v>
      </c>
      <c r="G368" s="295"/>
      <c r="H368" s="295" t="s">
        <v>2058</v>
      </c>
      <c r="I368" s="295" t="s">
        <v>2030</v>
      </c>
      <c r="J368" s="297" t="str">
        <f t="shared" si="10"/>
        <v>TinCookson Alpha Metals (Shenzhen) Co., Ltd.</v>
      </c>
      <c r="K368" s="297" t="str">
        <f t="shared" si="11"/>
        <v>TinCookson Alpha Metals (Shenzhen) Co., Ltd.</v>
      </c>
    </row>
    <row r="369" spans="1:11">
      <c r="A369" s="295" t="s">
        <v>1264</v>
      </c>
      <c r="B369" s="295" t="s">
        <v>2113</v>
      </c>
      <c r="C369" s="295" t="s">
        <v>2113</v>
      </c>
      <c r="D369" s="295" t="s">
        <v>1238</v>
      </c>
      <c r="E369" s="295" t="s">
        <v>2114</v>
      </c>
      <c r="F369" s="295" t="s">
        <v>14672</v>
      </c>
      <c r="G369" s="295"/>
      <c r="H369" s="295" t="s">
        <v>2065</v>
      </c>
      <c r="I369" s="295" t="s">
        <v>14221</v>
      </c>
      <c r="J369" s="297" t="str">
        <f t="shared" si="10"/>
        <v>TinCV Ayi Jaya</v>
      </c>
      <c r="K369" s="297" t="str">
        <f t="shared" si="11"/>
        <v>TinCV Ayi Jaya</v>
      </c>
    </row>
    <row r="370" spans="1:11">
      <c r="A370" s="295" t="s">
        <v>1264</v>
      </c>
      <c r="B370" s="295" t="s">
        <v>2793</v>
      </c>
      <c r="C370" s="295" t="s">
        <v>2793</v>
      </c>
      <c r="D370" s="295" t="s">
        <v>1238</v>
      </c>
      <c r="E370" s="295" t="s">
        <v>2794</v>
      </c>
      <c r="F370" s="295" t="s">
        <v>14672</v>
      </c>
      <c r="G370" s="295"/>
      <c r="H370" s="295" t="s">
        <v>2067</v>
      </c>
      <c r="I370" s="295" t="s">
        <v>14221</v>
      </c>
      <c r="J370" s="297" t="str">
        <f t="shared" si="10"/>
        <v>TinCV Dua Sekawan</v>
      </c>
      <c r="K370" s="297" t="str">
        <f t="shared" si="11"/>
        <v>TinCV Dua Sekawan</v>
      </c>
    </row>
    <row r="371" spans="1:11">
      <c r="A371" s="295" t="s">
        <v>1264</v>
      </c>
      <c r="B371" s="295" t="s">
        <v>1533</v>
      </c>
      <c r="C371" s="295" t="s">
        <v>1533</v>
      </c>
      <c r="D371" s="295" t="s">
        <v>1238</v>
      </c>
      <c r="E371" s="295" t="s">
        <v>1534</v>
      </c>
      <c r="F371" s="295" t="s">
        <v>14672</v>
      </c>
      <c r="G371" s="295"/>
      <c r="H371" s="295" t="s">
        <v>2065</v>
      </c>
      <c r="I371" s="295" t="s">
        <v>14221</v>
      </c>
      <c r="J371" s="297" t="str">
        <f t="shared" si="10"/>
        <v>TinCV Gita Pesona</v>
      </c>
      <c r="K371" s="297" t="str">
        <f t="shared" si="11"/>
        <v>TinCV Gita Pesona</v>
      </c>
    </row>
    <row r="372" spans="1:11">
      <c r="A372" s="295" t="s">
        <v>1264</v>
      </c>
      <c r="B372" s="295" t="s">
        <v>2598</v>
      </c>
      <c r="C372" s="295" t="s">
        <v>2707</v>
      </c>
      <c r="D372" s="295" t="s">
        <v>1238</v>
      </c>
      <c r="E372" s="295" t="s">
        <v>1535</v>
      </c>
      <c r="F372" s="295" t="s">
        <v>14672</v>
      </c>
      <c r="G372" s="295"/>
      <c r="H372" s="295" t="s">
        <v>3169</v>
      </c>
      <c r="I372" s="295" t="s">
        <v>14221</v>
      </c>
      <c r="J372" s="297" t="str">
        <f t="shared" si="10"/>
        <v>TinCV Nurjanah</v>
      </c>
      <c r="K372" s="297" t="str">
        <f t="shared" si="11"/>
        <v>TinCV Nurjanah</v>
      </c>
    </row>
    <row r="373" spans="1:11">
      <c r="A373" s="295" t="s">
        <v>1264</v>
      </c>
      <c r="B373" s="295" t="s">
        <v>967</v>
      </c>
      <c r="C373" s="295" t="s">
        <v>14608</v>
      </c>
      <c r="D373" s="295" t="s">
        <v>1238</v>
      </c>
      <c r="E373" s="295" t="s">
        <v>872</v>
      </c>
      <c r="F373" s="295" t="s">
        <v>14672</v>
      </c>
      <c r="G373" s="295"/>
      <c r="H373" s="295" t="s">
        <v>2066</v>
      </c>
      <c r="I373" s="295" t="s">
        <v>14221</v>
      </c>
      <c r="J373" s="297" t="str">
        <f t="shared" si="10"/>
        <v>TinCV Serumpun Sebalai</v>
      </c>
      <c r="K373" s="297" t="str">
        <f t="shared" si="11"/>
        <v>TinCV Serumpun Sebalai</v>
      </c>
    </row>
    <row r="374" spans="1:11">
      <c r="A374" s="295" t="s">
        <v>1264</v>
      </c>
      <c r="B374" s="295" t="s">
        <v>2765</v>
      </c>
      <c r="C374" s="295" t="s">
        <v>2765</v>
      </c>
      <c r="D374" s="295" t="s">
        <v>1238</v>
      </c>
      <c r="E374" s="295" t="s">
        <v>2766</v>
      </c>
      <c r="F374" s="295" t="s">
        <v>14672</v>
      </c>
      <c r="G374" s="295"/>
      <c r="H374" s="295" t="s">
        <v>2067</v>
      </c>
      <c r="I374" s="295" t="s">
        <v>14221</v>
      </c>
      <c r="J374" s="297" t="str">
        <f t="shared" si="10"/>
        <v>TinCV Tiga Sekawan</v>
      </c>
      <c r="K374" s="297" t="str">
        <f t="shared" si="11"/>
        <v>TinCV Tiga Sekawan</v>
      </c>
    </row>
    <row r="375" spans="1:11">
      <c r="A375" s="295" t="s">
        <v>1264</v>
      </c>
      <c r="B375" s="295" t="s">
        <v>968</v>
      </c>
      <c r="C375" s="295" t="s">
        <v>968</v>
      </c>
      <c r="D375" s="295" t="s">
        <v>1238</v>
      </c>
      <c r="E375" s="295" t="s">
        <v>873</v>
      </c>
      <c r="F375" s="295" t="s">
        <v>14672</v>
      </c>
      <c r="G375" s="295"/>
      <c r="H375" s="295" t="s">
        <v>2067</v>
      </c>
      <c r="I375" s="295" t="s">
        <v>14221</v>
      </c>
      <c r="J375" s="297" t="str">
        <f t="shared" si="10"/>
        <v>TinCV United Smelting</v>
      </c>
      <c r="K375" s="297" t="str">
        <f t="shared" si="11"/>
        <v>TinCV United Smelting</v>
      </c>
    </row>
    <row r="376" spans="1:11">
      <c r="A376" s="295" t="s">
        <v>1264</v>
      </c>
      <c r="B376" s="295" t="s">
        <v>1559</v>
      </c>
      <c r="C376" s="295" t="s">
        <v>1559</v>
      </c>
      <c r="D376" s="295" t="s">
        <v>1238</v>
      </c>
      <c r="E376" s="295" t="s">
        <v>1560</v>
      </c>
      <c r="F376" s="295" t="s">
        <v>14672</v>
      </c>
      <c r="G376" s="295"/>
      <c r="H376" s="295" t="s">
        <v>2067</v>
      </c>
      <c r="I376" s="295" t="s">
        <v>14221</v>
      </c>
      <c r="J376" s="297" t="str">
        <f t="shared" si="10"/>
        <v>TinCV Venus Inti Perkasa</v>
      </c>
      <c r="K376" s="297" t="str">
        <f t="shared" si="11"/>
        <v>TinCV Venus Inti Perkasa</v>
      </c>
    </row>
    <row r="377" spans="1:11">
      <c r="A377" s="295" t="s">
        <v>1264</v>
      </c>
      <c r="B377" s="295" t="s">
        <v>1034</v>
      </c>
      <c r="C377" s="295" t="s">
        <v>1034</v>
      </c>
      <c r="D377" s="295" t="s">
        <v>1241</v>
      </c>
      <c r="E377" s="295" t="s">
        <v>1578</v>
      </c>
      <c r="F377" s="295" t="s">
        <v>14672</v>
      </c>
      <c r="G377" s="295"/>
      <c r="H377" s="295" t="s">
        <v>1838</v>
      </c>
      <c r="I377" s="295" t="s">
        <v>1839</v>
      </c>
      <c r="J377" s="297" t="str">
        <f t="shared" si="10"/>
        <v>TinDowa</v>
      </c>
      <c r="K377" s="297" t="str">
        <f t="shared" si="11"/>
        <v>TinDowa</v>
      </c>
    </row>
    <row r="378" spans="1:11">
      <c r="A378" s="295" t="s">
        <v>1264</v>
      </c>
      <c r="B378" s="295" t="s">
        <v>2068</v>
      </c>
      <c r="C378" s="295" t="s">
        <v>1034</v>
      </c>
      <c r="D378" s="295" t="s">
        <v>1241</v>
      </c>
      <c r="E378" s="295" t="s">
        <v>1578</v>
      </c>
      <c r="F378" s="295" t="s">
        <v>14672</v>
      </c>
      <c r="G378" s="295"/>
      <c r="H378" s="295" t="s">
        <v>1838</v>
      </c>
      <c r="I378" s="295" t="s">
        <v>1839</v>
      </c>
      <c r="J378" s="297" t="str">
        <f t="shared" si="10"/>
        <v>TinDowa Metaltech Co., Ltd.</v>
      </c>
      <c r="K378" s="297" t="str">
        <f t="shared" si="11"/>
        <v>TinDowa Metaltech Co., Ltd.</v>
      </c>
    </row>
    <row r="379" spans="1:11">
      <c r="A379" s="295" t="s">
        <v>1264</v>
      </c>
      <c r="B379" s="295" t="s">
        <v>2115</v>
      </c>
      <c r="C379" s="295" t="s">
        <v>2115</v>
      </c>
      <c r="D379" s="295" t="s">
        <v>1020</v>
      </c>
      <c r="E379" s="295" t="s">
        <v>2116</v>
      </c>
      <c r="F379" s="295" t="s">
        <v>14672</v>
      </c>
      <c r="G379" s="295"/>
      <c r="H379" s="295" t="s">
        <v>2117</v>
      </c>
      <c r="I379" s="295" t="s">
        <v>13329</v>
      </c>
      <c r="J379" s="297" t="str">
        <f t="shared" si="10"/>
        <v>TinElectro-Mechanical Facility of the Cao Bang Minerals &amp; Metallurgy Joint Stock Company</v>
      </c>
      <c r="K379" s="297" t="str">
        <f t="shared" si="11"/>
        <v>TinElectro-Mechanical Facility of the Cao Bang Minerals &amp; Metallurgy Joint Stock Company</v>
      </c>
    </row>
    <row r="380" spans="1:11">
      <c r="A380" s="295" t="s">
        <v>1264</v>
      </c>
      <c r="B380" s="295" t="s">
        <v>969</v>
      </c>
      <c r="C380" s="295" t="s">
        <v>969</v>
      </c>
      <c r="D380" s="295" t="s">
        <v>3151</v>
      </c>
      <c r="E380" s="295" t="s">
        <v>874</v>
      </c>
      <c r="F380" s="295" t="s">
        <v>14672</v>
      </c>
      <c r="G380" s="295"/>
      <c r="H380" s="295" t="s">
        <v>2069</v>
      </c>
      <c r="I380" s="295" t="s">
        <v>2069</v>
      </c>
      <c r="J380" s="297" t="str">
        <f t="shared" si="10"/>
        <v>TinEM Vinto</v>
      </c>
      <c r="K380" s="297" t="str">
        <f t="shared" si="11"/>
        <v>TinEM Vinto</v>
      </c>
    </row>
    <row r="381" spans="1:11">
      <c r="A381" s="295" t="s">
        <v>1264</v>
      </c>
      <c r="B381" s="295" t="s">
        <v>2724</v>
      </c>
      <c r="C381" s="295" t="s">
        <v>969</v>
      </c>
      <c r="D381" s="295" t="s">
        <v>3151</v>
      </c>
      <c r="E381" s="295" t="s">
        <v>874</v>
      </c>
      <c r="F381" s="295" t="s">
        <v>14672</v>
      </c>
      <c r="G381" s="295"/>
      <c r="H381" s="295" t="s">
        <v>2069</v>
      </c>
      <c r="I381" s="295" t="s">
        <v>2069</v>
      </c>
      <c r="J381" s="297" t="str">
        <f t="shared" si="10"/>
        <v>TinEmpresa Metalúrgica Vinto</v>
      </c>
      <c r="K381" s="297" t="str">
        <f t="shared" si="11"/>
        <v>TinEmpresa Metalúrgica Vinto</v>
      </c>
    </row>
    <row r="382" spans="1:11">
      <c r="A382" s="295" t="s">
        <v>1264</v>
      </c>
      <c r="B382" s="295" t="s">
        <v>1151</v>
      </c>
      <c r="C382" s="295" t="s">
        <v>969</v>
      </c>
      <c r="D382" s="295" t="s">
        <v>3151</v>
      </c>
      <c r="E382" s="295" t="s">
        <v>874</v>
      </c>
      <c r="F382" s="295" t="s">
        <v>14672</v>
      </c>
      <c r="G382" s="295"/>
      <c r="H382" s="295" t="s">
        <v>2069</v>
      </c>
      <c r="I382" s="295" t="s">
        <v>2069</v>
      </c>
      <c r="J382" s="297" t="str">
        <f t="shared" si="10"/>
        <v>TinEmpressa Nacional de Fundiciones (ENAF)</v>
      </c>
      <c r="K382" s="297" t="str">
        <f t="shared" si="11"/>
        <v>TinEmpressa Nacional de Fundiciones (ENAF)</v>
      </c>
    </row>
    <row r="383" spans="1:11">
      <c r="A383" s="295" t="s">
        <v>1264</v>
      </c>
      <c r="B383" s="295" t="s">
        <v>45</v>
      </c>
      <c r="C383" s="295" t="s">
        <v>969</v>
      </c>
      <c r="D383" s="295" t="s">
        <v>3151</v>
      </c>
      <c r="E383" s="295" t="s">
        <v>874</v>
      </c>
      <c r="F383" s="295" t="s">
        <v>14672</v>
      </c>
      <c r="G383" s="295"/>
      <c r="H383" s="295" t="s">
        <v>2069</v>
      </c>
      <c r="I383" s="295" t="s">
        <v>2069</v>
      </c>
      <c r="J383" s="297" t="str">
        <f t="shared" si="10"/>
        <v>TinENAF</v>
      </c>
      <c r="K383" s="297" t="str">
        <f t="shared" si="11"/>
        <v>TinENAF</v>
      </c>
    </row>
    <row r="384" spans="1:11">
      <c r="A384" s="295" t="s">
        <v>1264</v>
      </c>
      <c r="B384" s="295" t="s">
        <v>13593</v>
      </c>
      <c r="C384" s="295" t="s">
        <v>13593</v>
      </c>
      <c r="D384" s="295" t="s">
        <v>1228</v>
      </c>
      <c r="E384" s="295" t="s">
        <v>875</v>
      </c>
      <c r="F384" s="295" t="s">
        <v>14672</v>
      </c>
      <c r="G384" s="295"/>
      <c r="H384" s="295" t="s">
        <v>2064</v>
      </c>
      <c r="I384" s="295" t="s">
        <v>2070</v>
      </c>
      <c r="J384" s="297" t="str">
        <f t="shared" si="10"/>
        <v>TinEstanho de Rondonia S.A.</v>
      </c>
      <c r="K384" s="297" t="str">
        <f t="shared" si="11"/>
        <v>TinEstanho de Rondonia S.A.</v>
      </c>
    </row>
    <row r="385" spans="1:11">
      <c r="A385" s="295" t="s">
        <v>1264</v>
      </c>
      <c r="B385" s="295" t="s">
        <v>14009</v>
      </c>
      <c r="C385" s="295" t="s">
        <v>13593</v>
      </c>
      <c r="D385" s="295" t="s">
        <v>1228</v>
      </c>
      <c r="E385" s="295" t="s">
        <v>875</v>
      </c>
      <c r="F385" s="295" t="s">
        <v>14672</v>
      </c>
      <c r="G385" s="295"/>
      <c r="H385" s="295" t="s">
        <v>2064</v>
      </c>
      <c r="I385" s="295" t="s">
        <v>2070</v>
      </c>
      <c r="J385" s="297" t="str">
        <f t="shared" si="10"/>
        <v>TinEstanho de Rondônia S.A.</v>
      </c>
      <c r="K385" s="297" t="str">
        <f t="shared" si="11"/>
        <v>TinEstanho de Rondônia S.A.</v>
      </c>
    </row>
    <row r="386" spans="1:11">
      <c r="A386" s="295" t="s">
        <v>1264</v>
      </c>
      <c r="B386" s="295" t="s">
        <v>938</v>
      </c>
      <c r="C386" s="295" t="s">
        <v>938</v>
      </c>
      <c r="D386" s="295" t="s">
        <v>1010</v>
      </c>
      <c r="E386" s="295" t="s">
        <v>876</v>
      </c>
      <c r="F386" s="295" t="s">
        <v>14672</v>
      </c>
      <c r="G386" s="295"/>
      <c r="H386" s="295" t="s">
        <v>2072</v>
      </c>
      <c r="I386" s="295" t="s">
        <v>10644</v>
      </c>
      <c r="J386" s="297" t="str">
        <f t="shared" si="10"/>
        <v>TinFenix Metals</v>
      </c>
      <c r="K386" s="297" t="str">
        <f t="shared" si="11"/>
        <v>TinFenix Metals</v>
      </c>
    </row>
    <row r="387" spans="1:11">
      <c r="A387" s="295" t="s">
        <v>1264</v>
      </c>
      <c r="B387" s="295" t="s">
        <v>2088</v>
      </c>
      <c r="C387" s="295" t="s">
        <v>1163</v>
      </c>
      <c r="D387" s="295" t="s">
        <v>1008</v>
      </c>
      <c r="E387" s="295" t="s">
        <v>884</v>
      </c>
      <c r="F387" s="295" t="s">
        <v>14672</v>
      </c>
      <c r="G387" s="295"/>
      <c r="H387" s="295" t="s">
        <v>2086</v>
      </c>
      <c r="I387" s="295" t="s">
        <v>10243</v>
      </c>
      <c r="J387" s="297" t="str">
        <f t="shared" si="10"/>
        <v>TinFunsur Smelter</v>
      </c>
      <c r="K387" s="297" t="str">
        <f t="shared" si="11"/>
        <v>TinFunsur Smelter</v>
      </c>
    </row>
    <row r="388" spans="1:11">
      <c r="A388" s="295" t="s">
        <v>1264</v>
      </c>
      <c r="B388" s="295" t="s">
        <v>14718</v>
      </c>
      <c r="C388" s="295" t="s">
        <v>2632</v>
      </c>
      <c r="D388" s="295" t="s">
        <v>1232</v>
      </c>
      <c r="E388" s="295" t="s">
        <v>910</v>
      </c>
      <c r="F388" s="295" t="s">
        <v>14672</v>
      </c>
      <c r="G388" s="295"/>
      <c r="H388" s="295" t="s">
        <v>3170</v>
      </c>
      <c r="I388" s="295" t="s">
        <v>1830</v>
      </c>
      <c r="J388" s="297" t="str">
        <f t="shared" si="10"/>
        <v>TinGejiu City Datun Chengfeng Smelter</v>
      </c>
      <c r="K388" s="297" t="str">
        <f t="shared" si="11"/>
        <v>TinGejiu City Datun Chengfeng Smelter</v>
      </c>
    </row>
    <row r="389" spans="1:11">
      <c r="A389" s="295" t="s">
        <v>1264</v>
      </c>
      <c r="B389" s="295" t="s">
        <v>3024</v>
      </c>
      <c r="C389" s="295" t="s">
        <v>3024</v>
      </c>
      <c r="D389" s="295" t="s">
        <v>1232</v>
      </c>
      <c r="E389" s="295" t="s">
        <v>2767</v>
      </c>
      <c r="F389" s="295" t="s">
        <v>14672</v>
      </c>
      <c r="G389" s="295"/>
      <c r="H389" s="295" t="s">
        <v>3170</v>
      </c>
      <c r="I389" s="295" t="s">
        <v>1830</v>
      </c>
      <c r="J389" s="297" t="str">
        <f t="shared" si="10"/>
        <v>TinGejiu Fengming Metallurgy Chemical Plant</v>
      </c>
      <c r="K389" s="297" t="str">
        <f t="shared" si="11"/>
        <v>TinGejiu Fengming Metallurgy Chemical Plant</v>
      </c>
    </row>
    <row r="390" spans="1:11">
      <c r="A390" s="295" t="s">
        <v>1264</v>
      </c>
      <c r="B390" s="295" t="s">
        <v>3025</v>
      </c>
      <c r="C390" s="295" t="s">
        <v>3025</v>
      </c>
      <c r="D390" s="295" t="s">
        <v>1232</v>
      </c>
      <c r="E390" s="295" t="s">
        <v>3026</v>
      </c>
      <c r="F390" s="295" t="s">
        <v>14672</v>
      </c>
      <c r="G390" s="295"/>
      <c r="H390" s="295" t="s">
        <v>3286</v>
      </c>
      <c r="I390" s="295" t="s">
        <v>1830</v>
      </c>
      <c r="J390" s="297" t="str">
        <f t="shared" ref="J390:J453" si="12">A390&amp;B390</f>
        <v>TinGejiu Jinye Mineral Company</v>
      </c>
      <c r="K390" s="297" t="str">
        <f t="shared" ref="K390:K453" si="13">A390&amp;B390</f>
        <v>TinGejiu Jinye Mineral Company</v>
      </c>
    </row>
    <row r="391" spans="1:11">
      <c r="A391" s="295" t="s">
        <v>1264</v>
      </c>
      <c r="B391" s="295" t="s">
        <v>1595</v>
      </c>
      <c r="C391" s="295" t="s">
        <v>1595</v>
      </c>
      <c r="D391" s="295" t="s">
        <v>1232</v>
      </c>
      <c r="E391" s="295" t="s">
        <v>880</v>
      </c>
      <c r="F391" s="295" t="s">
        <v>14672</v>
      </c>
      <c r="G391" s="295"/>
      <c r="H391" s="295" t="s">
        <v>3170</v>
      </c>
      <c r="I391" s="295" t="s">
        <v>1830</v>
      </c>
      <c r="J391" s="297" t="str">
        <f t="shared" si="12"/>
        <v>TinGejiu Kai Meng Industry and Trade LLC</v>
      </c>
      <c r="K391" s="297" t="str">
        <f t="shared" si="13"/>
        <v>TinGejiu Kai Meng Industry and Trade LLC</v>
      </c>
    </row>
    <row r="392" spans="1:11">
      <c r="A392" s="295" t="s">
        <v>1264</v>
      </c>
      <c r="B392" s="295" t="s">
        <v>2606</v>
      </c>
      <c r="C392" s="295" t="s">
        <v>2606</v>
      </c>
      <c r="D392" s="295" t="s">
        <v>1232</v>
      </c>
      <c r="E392" s="295" t="s">
        <v>877</v>
      </c>
      <c r="F392" s="295" t="s">
        <v>14672</v>
      </c>
      <c r="G392" s="295"/>
      <c r="H392" s="295" t="s">
        <v>3170</v>
      </c>
      <c r="I392" s="295" t="s">
        <v>1830</v>
      </c>
      <c r="J392" s="297" t="str">
        <f t="shared" si="12"/>
        <v>TinGejiu Non-Ferrous Metal Processing Co., Ltd.</v>
      </c>
      <c r="K392" s="297" t="str">
        <f t="shared" si="13"/>
        <v>TinGejiu Non-Ferrous Metal Processing Co., Ltd.</v>
      </c>
    </row>
    <row r="393" spans="1:11">
      <c r="A393" s="295" t="s">
        <v>1264</v>
      </c>
      <c r="B393" s="295" t="s">
        <v>2106</v>
      </c>
      <c r="C393" s="295" t="s">
        <v>2106</v>
      </c>
      <c r="D393" s="295" t="s">
        <v>1232</v>
      </c>
      <c r="E393" s="295" t="s">
        <v>2107</v>
      </c>
      <c r="F393" s="295" t="s">
        <v>14672</v>
      </c>
      <c r="G393" s="295"/>
      <c r="H393" s="295" t="s">
        <v>3170</v>
      </c>
      <c r="I393" s="295" t="s">
        <v>1830</v>
      </c>
      <c r="J393" s="297" t="str">
        <f t="shared" si="12"/>
        <v>TinGejiu Yunxin Nonferrous Electrolysis Co., Ltd.</v>
      </c>
      <c r="K393" s="297" t="str">
        <f t="shared" si="13"/>
        <v>TinGejiu Yunxin Nonferrous Electrolysis Co., Ltd.</v>
      </c>
    </row>
    <row r="394" spans="1:11">
      <c r="A394" s="295" t="s">
        <v>1264</v>
      </c>
      <c r="B394" s="295" t="s">
        <v>970</v>
      </c>
      <c r="C394" s="295" t="s">
        <v>2073</v>
      </c>
      <c r="D394" s="295" t="s">
        <v>1232</v>
      </c>
      <c r="E394" s="295" t="s">
        <v>878</v>
      </c>
      <c r="F394" s="295" t="s">
        <v>14672</v>
      </c>
      <c r="G394" s="295"/>
      <c r="H394" s="295" t="s">
        <v>3170</v>
      </c>
      <c r="I394" s="295" t="s">
        <v>1830</v>
      </c>
      <c r="J394" s="297" t="str">
        <f t="shared" si="12"/>
        <v>TinGejiu Zi-Li</v>
      </c>
      <c r="K394" s="297" t="str">
        <f t="shared" si="13"/>
        <v>TinGejiu Zi-Li</v>
      </c>
    </row>
    <row r="395" spans="1:11">
      <c r="A395" s="295" t="s">
        <v>1264</v>
      </c>
      <c r="B395" s="295" t="s">
        <v>2073</v>
      </c>
      <c r="C395" s="295" t="s">
        <v>2073</v>
      </c>
      <c r="D395" s="295" t="s">
        <v>1232</v>
      </c>
      <c r="E395" s="295" t="s">
        <v>878</v>
      </c>
      <c r="F395" s="295" t="s">
        <v>14672</v>
      </c>
      <c r="G395" s="295"/>
      <c r="H395" s="295" t="s">
        <v>3170</v>
      </c>
      <c r="I395" s="295" t="s">
        <v>1830</v>
      </c>
      <c r="J395" s="297" t="str">
        <f t="shared" si="12"/>
        <v>TinGejiu Zili Mining And Metallurgy Co., Ltd.</v>
      </c>
      <c r="K395" s="297" t="str">
        <f t="shared" si="13"/>
        <v>TinGejiu Zili Mining And Metallurgy Co., Ltd.</v>
      </c>
    </row>
    <row r="396" spans="1:11">
      <c r="A396" s="295" t="s">
        <v>1264</v>
      </c>
      <c r="B396" s="295" t="s">
        <v>2077</v>
      </c>
      <c r="C396" s="295" t="s">
        <v>1474</v>
      </c>
      <c r="D396" s="295" t="s">
        <v>1232</v>
      </c>
      <c r="E396" s="295" t="s">
        <v>881</v>
      </c>
      <c r="F396" s="295" t="s">
        <v>14672</v>
      </c>
      <c r="G396" s="295"/>
      <c r="H396" s="295" t="s">
        <v>2076</v>
      </c>
      <c r="I396" s="295" t="s">
        <v>2056</v>
      </c>
      <c r="J396" s="297" t="str">
        <f t="shared" si="12"/>
        <v>TinGuang Xi Liu Xhou</v>
      </c>
      <c r="K396" s="297" t="str">
        <f t="shared" si="13"/>
        <v>TinGuang Xi Liu Xhou</v>
      </c>
    </row>
    <row r="397" spans="1:11">
      <c r="A397" s="295" t="s">
        <v>1264</v>
      </c>
      <c r="B397" s="295" t="s">
        <v>3023</v>
      </c>
      <c r="C397" s="295" t="s">
        <v>1474</v>
      </c>
      <c r="D397" s="295" t="s">
        <v>1232</v>
      </c>
      <c r="E397" s="295" t="s">
        <v>881</v>
      </c>
      <c r="F397" s="295" t="s">
        <v>14672</v>
      </c>
      <c r="G397" s="295"/>
      <c r="H397" s="295" t="s">
        <v>2076</v>
      </c>
      <c r="I397" s="295" t="s">
        <v>2056</v>
      </c>
      <c r="J397" s="297" t="str">
        <f t="shared" si="12"/>
        <v>TinGuang Xi Liu Zhou</v>
      </c>
      <c r="K397" s="297" t="str">
        <f t="shared" si="13"/>
        <v>TinGuang Xi Liu Zhou</v>
      </c>
    </row>
    <row r="398" spans="1:11">
      <c r="A398" s="295" t="s">
        <v>1264</v>
      </c>
      <c r="B398" s="295" t="s">
        <v>3287</v>
      </c>
      <c r="C398" s="295" t="s">
        <v>3287</v>
      </c>
      <c r="D398" s="295" t="s">
        <v>1232</v>
      </c>
      <c r="E398" s="295" t="s">
        <v>3288</v>
      </c>
      <c r="F398" s="295" t="s">
        <v>14672</v>
      </c>
      <c r="G398" s="295"/>
      <c r="H398" s="295" t="s">
        <v>2134</v>
      </c>
      <c r="I398" s="295" t="s">
        <v>1975</v>
      </c>
      <c r="J398" s="297" t="str">
        <f t="shared" si="12"/>
        <v>TinGuangdong Hanhe Non-Ferrous Metal Co., Ltd.</v>
      </c>
      <c r="K398" s="297" t="str">
        <f t="shared" si="13"/>
        <v>TinGuangdong Hanhe Non-Ferrous Metal Co., Ltd.</v>
      </c>
    </row>
    <row r="399" spans="1:11">
      <c r="A399" s="295" t="s">
        <v>1264</v>
      </c>
      <c r="B399" s="295" t="s">
        <v>46</v>
      </c>
      <c r="C399" s="295" t="s">
        <v>1474</v>
      </c>
      <c r="D399" s="295" t="s">
        <v>1232</v>
      </c>
      <c r="E399" s="295" t="s">
        <v>881</v>
      </c>
      <c r="F399" s="295" t="s">
        <v>14672</v>
      </c>
      <c r="G399" s="295"/>
      <c r="H399" s="295" t="s">
        <v>2076</v>
      </c>
      <c r="I399" s="295" t="s">
        <v>2056</v>
      </c>
      <c r="J399" s="297" t="str">
        <f t="shared" si="12"/>
        <v>TinGuangXi China Tin</v>
      </c>
      <c r="K399" s="297" t="str">
        <f t="shared" si="13"/>
        <v>TinGuangXi China Tin</v>
      </c>
    </row>
    <row r="400" spans="1:11">
      <c r="A400" s="295" t="s">
        <v>1264</v>
      </c>
      <c r="B400" s="295" t="s">
        <v>14315</v>
      </c>
      <c r="C400" s="295" t="s">
        <v>1474</v>
      </c>
      <c r="D400" s="295" t="s">
        <v>1232</v>
      </c>
      <c r="E400" s="295" t="s">
        <v>881</v>
      </c>
      <c r="F400" s="295" t="s">
        <v>14672</v>
      </c>
      <c r="G400" s="295"/>
      <c r="H400" s="295" t="s">
        <v>2076</v>
      </c>
      <c r="I400" s="295" t="s">
        <v>2056</v>
      </c>
      <c r="J400" s="297" t="str">
        <f t="shared" si="12"/>
        <v>TinGuangxi Hua Shu Dan CO., LTD.</v>
      </c>
      <c r="K400" s="297" t="str">
        <f t="shared" si="13"/>
        <v>TinGuangxi Hua Shu Dan CO., LTD.</v>
      </c>
    </row>
    <row r="401" spans="1:11">
      <c r="A401" s="295" t="s">
        <v>1264</v>
      </c>
      <c r="B401" s="295" t="s">
        <v>1301</v>
      </c>
      <c r="C401" s="295" t="s">
        <v>2604</v>
      </c>
      <c r="D401" s="295" t="s">
        <v>1232</v>
      </c>
      <c r="E401" s="295" t="s">
        <v>870</v>
      </c>
      <c r="F401" s="295" t="s">
        <v>14672</v>
      </c>
      <c r="G401" s="295"/>
      <c r="H401" s="295" t="s">
        <v>2055</v>
      </c>
      <c r="I401" s="295" t="s">
        <v>2056</v>
      </c>
      <c r="J401" s="297" t="str">
        <f t="shared" si="12"/>
        <v>TinGuangxi Pinggui PGMA Co. Ltd.</v>
      </c>
      <c r="K401" s="297" t="str">
        <f t="shared" si="13"/>
        <v>TinGuangxi Pinggui PGMA Co. Ltd.</v>
      </c>
    </row>
    <row r="402" spans="1:11">
      <c r="A402" s="295" t="s">
        <v>1264</v>
      </c>
      <c r="B402" s="295" t="s">
        <v>2768</v>
      </c>
      <c r="C402" s="295" t="s">
        <v>2768</v>
      </c>
      <c r="D402" s="295" t="s">
        <v>1232</v>
      </c>
      <c r="E402" s="295" t="s">
        <v>2769</v>
      </c>
      <c r="F402" s="295" t="s">
        <v>14672</v>
      </c>
      <c r="G402" s="295"/>
      <c r="H402" s="295" t="s">
        <v>2770</v>
      </c>
      <c r="I402" s="295" t="s">
        <v>2056</v>
      </c>
      <c r="J402" s="297" t="str">
        <f t="shared" si="12"/>
        <v>TinGuanyang Guida Nonferrous Metal Smelting Plant</v>
      </c>
      <c r="K402" s="297" t="str">
        <f t="shared" si="13"/>
        <v>TinGuanyang Guida Nonferrous Metal Smelting Plant</v>
      </c>
    </row>
    <row r="403" spans="1:11">
      <c r="A403" s="295" t="s">
        <v>1264</v>
      </c>
      <c r="B403" s="295" t="s">
        <v>2795</v>
      </c>
      <c r="C403" s="295" t="s">
        <v>2795</v>
      </c>
      <c r="D403" s="295" t="s">
        <v>1232</v>
      </c>
      <c r="E403" s="295" t="s">
        <v>2796</v>
      </c>
      <c r="F403" s="295" t="s">
        <v>14672</v>
      </c>
      <c r="G403" s="295"/>
      <c r="H403" s="295" t="s">
        <v>2074</v>
      </c>
      <c r="I403" s="295" t="s">
        <v>1866</v>
      </c>
      <c r="J403" s="297" t="str">
        <f t="shared" si="12"/>
        <v>TinHuiChang Hill Tin Industry Co., Ltd.</v>
      </c>
      <c r="K403" s="297" t="str">
        <f t="shared" si="13"/>
        <v>TinHuiChang Hill Tin Industry Co., Ltd.</v>
      </c>
    </row>
    <row r="404" spans="1:11">
      <c r="A404" s="295" t="s">
        <v>1264</v>
      </c>
      <c r="B404" s="295" t="s">
        <v>2607</v>
      </c>
      <c r="C404" s="295" t="s">
        <v>2607</v>
      </c>
      <c r="D404" s="295" t="s">
        <v>1232</v>
      </c>
      <c r="E404" s="295" t="s">
        <v>879</v>
      </c>
      <c r="F404" s="295" t="s">
        <v>14672</v>
      </c>
      <c r="G404" s="295"/>
      <c r="H404" s="295" t="s">
        <v>2074</v>
      </c>
      <c r="I404" s="295" t="s">
        <v>1866</v>
      </c>
      <c r="J404" s="297" t="str">
        <f t="shared" si="12"/>
        <v>TinHuichang Jinshunda Tin Co., Ltd.</v>
      </c>
      <c r="K404" s="297" t="str">
        <f t="shared" si="13"/>
        <v>TinHuichang Jinshunda Tin Co., Ltd.</v>
      </c>
    </row>
    <row r="405" spans="1:11">
      <c r="A405" s="295" t="s">
        <v>1264</v>
      </c>
      <c r="B405" s="295" t="s">
        <v>47</v>
      </c>
      <c r="C405" s="295" t="s">
        <v>2607</v>
      </c>
      <c r="D405" s="295" t="s">
        <v>1232</v>
      </c>
      <c r="E405" s="295" t="s">
        <v>879</v>
      </c>
      <c r="F405" s="295" t="s">
        <v>14672</v>
      </c>
      <c r="G405" s="295"/>
      <c r="H405" s="295" t="s">
        <v>2074</v>
      </c>
      <c r="I405" s="295" t="s">
        <v>1866</v>
      </c>
      <c r="J405" s="297" t="str">
        <f t="shared" si="12"/>
        <v>TinHuichang Shun Tin Kam Industries, Ltd.</v>
      </c>
      <c r="K405" s="297" t="str">
        <f t="shared" si="13"/>
        <v>TinHuichang Shun Tin Kam Industries, Ltd.</v>
      </c>
    </row>
    <row r="406" spans="1:11">
      <c r="A406" s="295" t="s">
        <v>1264</v>
      </c>
      <c r="B406" s="295" t="s">
        <v>3032</v>
      </c>
      <c r="C406" s="295" t="s">
        <v>2685</v>
      </c>
      <c r="D406" s="295" t="s">
        <v>1238</v>
      </c>
      <c r="E406" s="295" t="s">
        <v>903</v>
      </c>
      <c r="F406" s="295" t="s">
        <v>14672</v>
      </c>
      <c r="G406" s="295"/>
      <c r="H406" s="295" t="s">
        <v>2101</v>
      </c>
      <c r="I406" s="295" t="s">
        <v>14221</v>
      </c>
      <c r="J406" s="297" t="str">
        <f t="shared" si="12"/>
        <v>TinINDONESIAN STATE TIN CORPORATION MENTOK SMELTER</v>
      </c>
      <c r="K406" s="297" t="str">
        <f t="shared" si="13"/>
        <v>TinINDONESIAN STATE TIN CORPORATION MENTOK SMELTER</v>
      </c>
    </row>
    <row r="407" spans="1:11">
      <c r="A407" s="295" t="s">
        <v>1264</v>
      </c>
      <c r="B407" s="295" t="s">
        <v>701</v>
      </c>
      <c r="C407" s="295" t="s">
        <v>721</v>
      </c>
      <c r="D407" s="295" t="s">
        <v>1238</v>
      </c>
      <c r="E407" s="295" t="s">
        <v>893</v>
      </c>
      <c r="F407" s="295" t="s">
        <v>14672</v>
      </c>
      <c r="G407" s="295"/>
      <c r="H407" s="295" t="s">
        <v>2067</v>
      </c>
      <c r="I407" s="295" t="s">
        <v>14221</v>
      </c>
      <c r="J407" s="297" t="str">
        <f t="shared" si="12"/>
        <v>TinIndra Eramulti Logam</v>
      </c>
      <c r="K407" s="297" t="str">
        <f t="shared" si="13"/>
        <v>TinIndra Eramulti Logam</v>
      </c>
    </row>
    <row r="408" spans="1:11">
      <c r="A408" s="295" t="s">
        <v>1264</v>
      </c>
      <c r="B408" s="295" t="s">
        <v>2054</v>
      </c>
      <c r="C408" s="295" t="s">
        <v>2054</v>
      </c>
      <c r="D408" s="295" t="s">
        <v>1232</v>
      </c>
      <c r="E408" s="295" t="s">
        <v>869</v>
      </c>
      <c r="F408" s="295" t="s">
        <v>14672</v>
      </c>
      <c r="G408" s="295"/>
      <c r="H408" s="295" t="s">
        <v>2032</v>
      </c>
      <c r="I408" s="295" t="s">
        <v>1866</v>
      </c>
      <c r="J408" s="297" t="str">
        <f t="shared" si="12"/>
        <v>TinJiangxi Ketai Advanced Material Co., Ltd.</v>
      </c>
      <c r="K408" s="297" t="str">
        <f t="shared" si="13"/>
        <v>TinJiangxi Ketai Advanced Material Co., Ltd.</v>
      </c>
    </row>
    <row r="409" spans="1:11">
      <c r="A409" s="295" t="s">
        <v>1264</v>
      </c>
      <c r="B409" s="295" t="s">
        <v>2725</v>
      </c>
      <c r="C409" s="295" t="s">
        <v>14609</v>
      </c>
      <c r="D409" s="295" t="s">
        <v>1232</v>
      </c>
      <c r="E409" s="295" t="s">
        <v>2090</v>
      </c>
      <c r="F409" s="295" t="s">
        <v>14672</v>
      </c>
      <c r="G409" s="295"/>
      <c r="H409" s="295" t="s">
        <v>2074</v>
      </c>
      <c r="I409" s="295" t="s">
        <v>1866</v>
      </c>
      <c r="J409" s="297" t="str">
        <f t="shared" si="12"/>
        <v>TinJiangxi Nanshan</v>
      </c>
      <c r="K409" s="297" t="str">
        <f t="shared" si="13"/>
        <v>TinJiangxi Nanshan</v>
      </c>
    </row>
    <row r="410" spans="1:11">
      <c r="A410" s="295" t="s">
        <v>1264</v>
      </c>
      <c r="B410" s="295" t="s">
        <v>14609</v>
      </c>
      <c r="C410" s="295" t="s">
        <v>14609</v>
      </c>
      <c r="D410" s="295" t="s">
        <v>1232</v>
      </c>
      <c r="E410" s="295" t="s">
        <v>2090</v>
      </c>
      <c r="F410" s="295" t="s">
        <v>14672</v>
      </c>
      <c r="G410" s="295"/>
      <c r="H410" s="295" t="s">
        <v>2074</v>
      </c>
      <c r="I410" s="295" t="s">
        <v>1866</v>
      </c>
      <c r="J410" s="297" t="str">
        <f t="shared" si="12"/>
        <v>TinJiangxi New Nanshan Technology Ltd.</v>
      </c>
      <c r="K410" s="297" t="str">
        <f t="shared" si="13"/>
        <v>TinJiangxi New Nanshan Technology Ltd.</v>
      </c>
    </row>
    <row r="411" spans="1:11">
      <c r="A411" s="295" t="s">
        <v>1264</v>
      </c>
      <c r="B411" s="295" t="s">
        <v>2705</v>
      </c>
      <c r="C411" s="295" t="s">
        <v>2607</v>
      </c>
      <c r="D411" s="295" t="s">
        <v>1232</v>
      </c>
      <c r="E411" s="295" t="s">
        <v>879</v>
      </c>
      <c r="F411" s="295" t="s">
        <v>14672</v>
      </c>
      <c r="G411" s="295"/>
      <c r="H411" s="295" t="s">
        <v>2074</v>
      </c>
      <c r="I411" s="295" t="s">
        <v>1866</v>
      </c>
      <c r="J411" s="297" t="str">
        <f t="shared" si="12"/>
        <v>TinJiangxi Shunda Huichang Kam Tin Co., Ltd.</v>
      </c>
      <c r="K411" s="297" t="str">
        <f t="shared" si="13"/>
        <v>TinJiangxi Shunda Huichang Kam Tin Co., Ltd.</v>
      </c>
    </row>
    <row r="412" spans="1:11">
      <c r="A412" s="295" t="s">
        <v>1264</v>
      </c>
      <c r="B412" s="295" t="s">
        <v>2726</v>
      </c>
      <c r="C412" s="295" t="s">
        <v>1595</v>
      </c>
      <c r="D412" s="295" t="s">
        <v>1232</v>
      </c>
      <c r="E412" s="295" t="s">
        <v>880</v>
      </c>
      <c r="F412" s="295" t="s">
        <v>14672</v>
      </c>
      <c r="G412" s="295"/>
      <c r="H412" s="295" t="s">
        <v>3170</v>
      </c>
      <c r="I412" s="295" t="s">
        <v>1830</v>
      </c>
      <c r="J412" s="297" t="str">
        <f t="shared" si="12"/>
        <v>TinKai Union Industry and Trade Co., Ltd. (China)</v>
      </c>
      <c r="K412" s="297" t="str">
        <f t="shared" si="13"/>
        <v>TinKai Union Industry and Trade Co., Ltd. (China)</v>
      </c>
    </row>
    <row r="413" spans="1:11">
      <c r="A413" s="295" t="s">
        <v>1264</v>
      </c>
      <c r="B413" s="295" t="s">
        <v>618</v>
      </c>
      <c r="C413" s="295" t="s">
        <v>1595</v>
      </c>
      <c r="D413" s="295" t="s">
        <v>1232</v>
      </c>
      <c r="E413" s="295" t="s">
        <v>880</v>
      </c>
      <c r="F413" s="295" t="s">
        <v>14672</v>
      </c>
      <c r="G413" s="295"/>
      <c r="H413" s="295" t="s">
        <v>3170</v>
      </c>
      <c r="I413" s="295" t="s">
        <v>1830</v>
      </c>
      <c r="J413" s="297" t="str">
        <f t="shared" si="12"/>
        <v>TinKai Unita Trade Limited Liability Company</v>
      </c>
      <c r="K413" s="297" t="str">
        <f t="shared" si="13"/>
        <v>TinKai Unita Trade Limited Liability Company</v>
      </c>
    </row>
    <row r="414" spans="1:11">
      <c r="A414" s="295" t="s">
        <v>1264</v>
      </c>
      <c r="B414" s="295" t="s">
        <v>14610</v>
      </c>
      <c r="C414" s="295" t="s">
        <v>1595</v>
      </c>
      <c r="D414" s="295" t="s">
        <v>1232</v>
      </c>
      <c r="E414" s="295" t="s">
        <v>880</v>
      </c>
      <c r="F414" s="295" t="s">
        <v>14672</v>
      </c>
      <c r="G414" s="295"/>
      <c r="H414" s="295" t="s">
        <v>3170</v>
      </c>
      <c r="I414" s="295" t="s">
        <v>1830</v>
      </c>
      <c r="J414" s="297" t="str">
        <f t="shared" si="12"/>
        <v>TinKaimeng (Gejiu) Industry and Trade Co., Ltd.</v>
      </c>
      <c r="K414" s="297" t="str">
        <f t="shared" si="13"/>
        <v>TinKaimeng (Gejiu) Industry and Trade Co., Ltd.</v>
      </c>
    </row>
    <row r="415" spans="1:11">
      <c r="A415" s="295" t="s">
        <v>1264</v>
      </c>
      <c r="B415" s="295" t="s">
        <v>2100</v>
      </c>
      <c r="C415" s="295" t="s">
        <v>2098</v>
      </c>
      <c r="D415" s="295" t="s">
        <v>1238</v>
      </c>
      <c r="E415" s="295" t="s">
        <v>926</v>
      </c>
      <c r="F415" s="295" t="s">
        <v>14672</v>
      </c>
      <c r="G415" s="295"/>
      <c r="H415" s="295" t="s">
        <v>2099</v>
      </c>
      <c r="I415" s="295" t="s">
        <v>6949</v>
      </c>
      <c r="J415" s="297" t="str">
        <f t="shared" si="12"/>
        <v>TinKundur Smelter</v>
      </c>
      <c r="K415" s="297" t="str">
        <f t="shared" si="13"/>
        <v>TinKundur Smelter</v>
      </c>
    </row>
    <row r="416" spans="1:11">
      <c r="A416" s="295" t="s">
        <v>1264</v>
      </c>
      <c r="B416" s="295" t="s">
        <v>2078</v>
      </c>
      <c r="C416" s="295" t="s">
        <v>1474</v>
      </c>
      <c r="D416" s="295" t="s">
        <v>1232</v>
      </c>
      <c r="E416" s="295" t="s">
        <v>881</v>
      </c>
      <c r="F416" s="295" t="s">
        <v>14672</v>
      </c>
      <c r="G416" s="295"/>
      <c r="H416" s="295" t="s">
        <v>2076</v>
      </c>
      <c r="I416" s="295" t="s">
        <v>2056</v>
      </c>
      <c r="J416" s="297" t="str">
        <f t="shared" si="12"/>
        <v>TinLiuzhhou China Tin</v>
      </c>
      <c r="K416" s="297" t="str">
        <f t="shared" si="13"/>
        <v>TinLiuzhhou China Tin</v>
      </c>
    </row>
    <row r="417" spans="1:11">
      <c r="A417" s="295" t="s">
        <v>1264</v>
      </c>
      <c r="B417" s="295" t="s">
        <v>2634</v>
      </c>
      <c r="C417" s="295" t="s">
        <v>2634</v>
      </c>
      <c r="D417" s="295" t="s">
        <v>1228</v>
      </c>
      <c r="E417" s="295" t="s">
        <v>154</v>
      </c>
      <c r="F417" s="295" t="s">
        <v>14672</v>
      </c>
      <c r="G417" s="295"/>
      <c r="H417" s="295" t="s">
        <v>2011</v>
      </c>
      <c r="I417" s="295" t="s">
        <v>1809</v>
      </c>
      <c r="J417" s="297" t="str">
        <f t="shared" si="12"/>
        <v>TinMagnu's Minerais Metais e Ligas Ltda.</v>
      </c>
      <c r="K417" s="297" t="str">
        <f t="shared" si="13"/>
        <v>TinMagnu's Minerais Metais e Ligas Ltda.</v>
      </c>
    </row>
    <row r="418" spans="1:11">
      <c r="A418" s="295" t="s">
        <v>1264</v>
      </c>
      <c r="B418" s="295" t="s">
        <v>946</v>
      </c>
      <c r="C418" s="295" t="s">
        <v>946</v>
      </c>
      <c r="D418" s="295" t="s">
        <v>1248</v>
      </c>
      <c r="E418" s="295" t="s">
        <v>882</v>
      </c>
      <c r="F418" s="295" t="s">
        <v>14672</v>
      </c>
      <c r="G418" s="295"/>
      <c r="H418" s="295" t="s">
        <v>2081</v>
      </c>
      <c r="I418" s="295" t="s">
        <v>9780</v>
      </c>
      <c r="J418" s="297" t="str">
        <f t="shared" si="12"/>
        <v>TinMalaysia Smelting Corporation (MSC)</v>
      </c>
      <c r="K418" s="297" t="str">
        <f t="shared" si="13"/>
        <v>TinMalaysia Smelting Corporation (MSC)</v>
      </c>
    </row>
    <row r="419" spans="1:11">
      <c r="A419" s="295" t="s">
        <v>1264</v>
      </c>
      <c r="B419" s="295" t="s">
        <v>3030</v>
      </c>
      <c r="C419" s="295" t="s">
        <v>3030</v>
      </c>
      <c r="D419" s="295" t="s">
        <v>1228</v>
      </c>
      <c r="E419" s="295" t="s">
        <v>1472</v>
      </c>
      <c r="F419" s="295" t="s">
        <v>14672</v>
      </c>
      <c r="G419" s="295"/>
      <c r="H419" s="295" t="s">
        <v>2064</v>
      </c>
      <c r="I419" s="295" t="s">
        <v>2070</v>
      </c>
      <c r="J419" s="297" t="str">
        <f t="shared" si="12"/>
        <v>TinMelt Metais e Ligas S.A.</v>
      </c>
      <c r="K419" s="297" t="str">
        <f t="shared" si="13"/>
        <v>TinMelt Metais e Ligas S.A.</v>
      </c>
    </row>
    <row r="420" spans="1:11">
      <c r="A420" s="295" t="s">
        <v>1264</v>
      </c>
      <c r="B420" s="295" t="s">
        <v>2727</v>
      </c>
      <c r="C420" s="295" t="s">
        <v>2685</v>
      </c>
      <c r="D420" s="295" t="s">
        <v>1238</v>
      </c>
      <c r="E420" s="295" t="s">
        <v>903</v>
      </c>
      <c r="F420" s="295" t="s">
        <v>14672</v>
      </c>
      <c r="G420" s="295"/>
      <c r="H420" s="295" t="s">
        <v>2101</v>
      </c>
      <c r="I420" s="295" t="s">
        <v>14221</v>
      </c>
      <c r="J420" s="297" t="str">
        <f t="shared" si="12"/>
        <v>TinMentok Smelter</v>
      </c>
      <c r="K420" s="297" t="str">
        <f t="shared" si="13"/>
        <v>TinMentok Smelter</v>
      </c>
    </row>
    <row r="421" spans="1:11">
      <c r="A421" s="295" t="s">
        <v>1264</v>
      </c>
      <c r="B421" s="295" t="s">
        <v>2079</v>
      </c>
      <c r="C421" s="295" t="s">
        <v>1474</v>
      </c>
      <c r="D421" s="295" t="s">
        <v>1232</v>
      </c>
      <c r="E421" s="295" t="s">
        <v>881</v>
      </c>
      <c r="F421" s="295" t="s">
        <v>14672</v>
      </c>
      <c r="G421" s="295"/>
      <c r="H421" s="295" t="s">
        <v>2076</v>
      </c>
      <c r="I421" s="295" t="s">
        <v>2056</v>
      </c>
      <c r="J421" s="297" t="str">
        <f t="shared" si="12"/>
        <v>TinMetallic Materials Branch of Guangxi China Tin Group Co.,Ltd.</v>
      </c>
      <c r="K421" s="297" t="str">
        <f t="shared" si="13"/>
        <v>TinMetallic Materials Branch of Guangxi China Tin Group Co.,Ltd.</v>
      </c>
    </row>
    <row r="422" spans="1:11">
      <c r="A422" s="295" t="s">
        <v>1264</v>
      </c>
      <c r="B422" s="295" t="s">
        <v>2612</v>
      </c>
      <c r="C422" s="295" t="s">
        <v>2612</v>
      </c>
      <c r="D422" s="295" t="s">
        <v>3153</v>
      </c>
      <c r="E422" s="295" t="s">
        <v>2082</v>
      </c>
      <c r="F422" s="295" t="s">
        <v>14672</v>
      </c>
      <c r="G422" s="295"/>
      <c r="H422" s="295" t="s">
        <v>2083</v>
      </c>
      <c r="I422" s="295" t="s">
        <v>1908</v>
      </c>
      <c r="J422" s="297" t="str">
        <f t="shared" si="12"/>
        <v>TinMetallic Resources, Inc.</v>
      </c>
      <c r="K422" s="297" t="str">
        <f t="shared" si="13"/>
        <v>TinMetallic Resources, Inc.</v>
      </c>
    </row>
    <row r="423" spans="1:11">
      <c r="A423" s="295" t="s">
        <v>1264</v>
      </c>
      <c r="B423" s="295" t="s">
        <v>14316</v>
      </c>
      <c r="C423" s="295" t="s">
        <v>14316</v>
      </c>
      <c r="D423" s="295" t="s">
        <v>1227</v>
      </c>
      <c r="E423" s="295" t="s">
        <v>2125</v>
      </c>
      <c r="F423" s="295" t="s">
        <v>14672</v>
      </c>
      <c r="G423" s="295"/>
      <c r="H423" s="295" t="s">
        <v>2126</v>
      </c>
      <c r="I423" s="295" t="s">
        <v>3919</v>
      </c>
      <c r="J423" s="297" t="str">
        <f t="shared" si="12"/>
        <v>TinMetallo Belgium N.V.</v>
      </c>
      <c r="K423" s="297" t="str">
        <f t="shared" si="13"/>
        <v>TinMetallo Belgium N.V.</v>
      </c>
    </row>
    <row r="424" spans="1:11">
      <c r="A424" s="295" t="s">
        <v>1264</v>
      </c>
      <c r="B424" s="295" t="s">
        <v>14317</v>
      </c>
      <c r="C424" s="295" t="s">
        <v>14317</v>
      </c>
      <c r="D424" s="295" t="s">
        <v>1235</v>
      </c>
      <c r="E424" s="295" t="s">
        <v>2127</v>
      </c>
      <c r="F424" s="295" t="s">
        <v>14672</v>
      </c>
      <c r="G424" s="295"/>
      <c r="H424" s="295" t="s">
        <v>2128</v>
      </c>
      <c r="I424" s="295" t="s">
        <v>13577</v>
      </c>
      <c r="J424" s="297" t="str">
        <f t="shared" si="12"/>
        <v>TinMetallo Spain S.L.U.</v>
      </c>
      <c r="K424" s="297" t="str">
        <f t="shared" si="13"/>
        <v>TinMetallo Spain S.L.U.</v>
      </c>
    </row>
    <row r="425" spans="1:11">
      <c r="A425" s="295" t="s">
        <v>1264</v>
      </c>
      <c r="B425" s="295" t="s">
        <v>13597</v>
      </c>
      <c r="C425" s="295" t="s">
        <v>13597</v>
      </c>
      <c r="D425" s="295" t="s">
        <v>1228</v>
      </c>
      <c r="E425" s="295" t="s">
        <v>883</v>
      </c>
      <c r="F425" s="295" t="s">
        <v>14672</v>
      </c>
      <c r="G425" s="295"/>
      <c r="H425" s="295" t="s">
        <v>2084</v>
      </c>
      <c r="I425" s="295" t="s">
        <v>1954</v>
      </c>
      <c r="J425" s="297" t="str">
        <f t="shared" si="12"/>
        <v>TinMineracao Taboca S.A.</v>
      </c>
      <c r="K425" s="297" t="str">
        <f t="shared" si="13"/>
        <v>TinMineracao Taboca S.A.</v>
      </c>
    </row>
    <row r="426" spans="1:11">
      <c r="A426" s="295" t="s">
        <v>1264</v>
      </c>
      <c r="B426" s="295" t="s">
        <v>1162</v>
      </c>
      <c r="C426" s="295" t="s">
        <v>13597</v>
      </c>
      <c r="D426" s="295" t="s">
        <v>1228</v>
      </c>
      <c r="E426" s="295" t="s">
        <v>883</v>
      </c>
      <c r="F426" s="295" t="s">
        <v>14672</v>
      </c>
      <c r="G426" s="295"/>
      <c r="H426" s="295" t="s">
        <v>2084</v>
      </c>
      <c r="I426" s="295" t="s">
        <v>1954</v>
      </c>
      <c r="J426" s="297" t="str">
        <f t="shared" si="12"/>
        <v>TinMineração Taboca S.A.</v>
      </c>
      <c r="K426" s="297" t="str">
        <f t="shared" si="13"/>
        <v>TinMineração Taboca S.A.</v>
      </c>
    </row>
    <row r="427" spans="1:11">
      <c r="A427" s="295" t="s">
        <v>1264</v>
      </c>
      <c r="B427" s="295" t="s">
        <v>14311</v>
      </c>
      <c r="C427" s="295" t="s">
        <v>13597</v>
      </c>
      <c r="D427" s="295" t="s">
        <v>1228</v>
      </c>
      <c r="E427" s="295" t="s">
        <v>883</v>
      </c>
      <c r="F427" s="295" t="s">
        <v>14672</v>
      </c>
      <c r="G427" s="295"/>
      <c r="H427" s="295" t="s">
        <v>2084</v>
      </c>
      <c r="I427" s="295" t="s">
        <v>1954</v>
      </c>
      <c r="J427" s="297" t="str">
        <f t="shared" si="12"/>
        <v>TinMineracao Taboca SA</v>
      </c>
      <c r="K427" s="297" t="str">
        <f t="shared" si="13"/>
        <v>TinMineracao Taboca SA</v>
      </c>
    </row>
    <row r="428" spans="1:11">
      <c r="A428" s="295" t="s">
        <v>1264</v>
      </c>
      <c r="B428" s="295" t="s">
        <v>1163</v>
      </c>
      <c r="C428" s="295" t="s">
        <v>1163</v>
      </c>
      <c r="D428" s="295" t="s">
        <v>1008</v>
      </c>
      <c r="E428" s="295" t="s">
        <v>884</v>
      </c>
      <c r="F428" s="295" t="s">
        <v>14672</v>
      </c>
      <c r="G428" s="295"/>
      <c r="H428" s="295" t="s">
        <v>2086</v>
      </c>
      <c r="I428" s="295" t="s">
        <v>10243</v>
      </c>
      <c r="J428" s="297" t="str">
        <f t="shared" si="12"/>
        <v>TinMinsur</v>
      </c>
      <c r="K428" s="297" t="str">
        <f t="shared" si="13"/>
        <v>TinMinsur</v>
      </c>
    </row>
    <row r="429" spans="1:11">
      <c r="A429" s="295" t="s">
        <v>1264</v>
      </c>
      <c r="B429" s="295" t="s">
        <v>1299</v>
      </c>
      <c r="C429" s="295" t="s">
        <v>1299</v>
      </c>
      <c r="D429" s="295" t="s">
        <v>1241</v>
      </c>
      <c r="E429" s="295" t="s">
        <v>885</v>
      </c>
      <c r="F429" s="295" t="s">
        <v>14672</v>
      </c>
      <c r="G429" s="295"/>
      <c r="H429" s="295" t="s">
        <v>2089</v>
      </c>
      <c r="I429" s="295" t="s">
        <v>1813</v>
      </c>
      <c r="J429" s="297" t="str">
        <f t="shared" si="12"/>
        <v>TinMitsubishi Materials Corporation</v>
      </c>
      <c r="K429" s="297" t="str">
        <f t="shared" si="13"/>
        <v>TinMitsubishi Materials Corporation</v>
      </c>
    </row>
    <row r="430" spans="1:11">
      <c r="A430" s="295" t="s">
        <v>1264</v>
      </c>
      <c r="B430" s="295" t="s">
        <v>2993</v>
      </c>
      <c r="C430" s="295" t="s">
        <v>2993</v>
      </c>
      <c r="D430" s="295" t="s">
        <v>1248</v>
      </c>
      <c r="E430" s="295" t="s">
        <v>3036</v>
      </c>
      <c r="F430" s="295" t="s">
        <v>14672</v>
      </c>
      <c r="G430" s="295"/>
      <c r="H430" s="295" t="s">
        <v>3040</v>
      </c>
      <c r="I430" s="295" t="s">
        <v>3041</v>
      </c>
      <c r="J430" s="297" t="str">
        <f t="shared" si="12"/>
        <v>TinModeltech Sdn Bhd</v>
      </c>
      <c r="K430" s="297" t="str">
        <f t="shared" si="13"/>
        <v>TinModeltech Sdn Bhd</v>
      </c>
    </row>
    <row r="431" spans="1:11">
      <c r="A431" s="295" t="s">
        <v>1264</v>
      </c>
      <c r="B431" s="295" t="s">
        <v>2728</v>
      </c>
      <c r="C431" s="295" t="s">
        <v>946</v>
      </c>
      <c r="D431" s="295" t="s">
        <v>1248</v>
      </c>
      <c r="E431" s="295" t="s">
        <v>882</v>
      </c>
      <c r="F431" s="295" t="s">
        <v>14672</v>
      </c>
      <c r="G431" s="295"/>
      <c r="H431" s="295" t="s">
        <v>2081</v>
      </c>
      <c r="I431" s="295" t="s">
        <v>9780</v>
      </c>
      <c r="J431" s="297" t="str">
        <f t="shared" si="12"/>
        <v>TinMSC</v>
      </c>
      <c r="K431" s="297" t="str">
        <f t="shared" si="13"/>
        <v>TinMSC</v>
      </c>
    </row>
    <row r="432" spans="1:11">
      <c r="A432" s="295" t="s">
        <v>1264</v>
      </c>
      <c r="B432" s="295" t="s">
        <v>2616</v>
      </c>
      <c r="C432" s="295" t="s">
        <v>14609</v>
      </c>
      <c r="D432" s="295" t="s">
        <v>1232</v>
      </c>
      <c r="E432" s="295" t="s">
        <v>2090</v>
      </c>
      <c r="F432" s="295" t="s">
        <v>14672</v>
      </c>
      <c r="G432" s="295"/>
      <c r="H432" s="295" t="s">
        <v>2074</v>
      </c>
      <c r="I432" s="295" t="s">
        <v>1866</v>
      </c>
      <c r="J432" s="297" t="str">
        <f t="shared" si="12"/>
        <v>TinNankang Nanshan Tin Manufactory Co., Ltd.</v>
      </c>
      <c r="K432" s="297" t="str">
        <f t="shared" si="13"/>
        <v>TinNankang Nanshan Tin Manufactory Co., Ltd.</v>
      </c>
    </row>
    <row r="433" spans="1:11">
      <c r="A433" s="295" t="s">
        <v>1264</v>
      </c>
      <c r="B433" s="295" t="s">
        <v>2091</v>
      </c>
      <c r="C433" s="295" t="s">
        <v>14609</v>
      </c>
      <c r="D433" s="295" t="s">
        <v>1232</v>
      </c>
      <c r="E433" s="295" t="s">
        <v>2090</v>
      </c>
      <c r="F433" s="295" t="s">
        <v>14672</v>
      </c>
      <c r="G433" s="295"/>
      <c r="H433" s="295" t="s">
        <v>2074</v>
      </c>
      <c r="I433" s="295" t="s">
        <v>1866</v>
      </c>
      <c r="J433" s="297" t="str">
        <f t="shared" si="12"/>
        <v>TinNanshan Tin Co. Ltd.</v>
      </c>
      <c r="K433" s="297" t="str">
        <f t="shared" si="13"/>
        <v>TinNanshan Tin Co. Ltd.</v>
      </c>
    </row>
    <row r="434" spans="1:11">
      <c r="A434" s="295" t="s">
        <v>1264</v>
      </c>
      <c r="B434" s="295" t="s">
        <v>2118</v>
      </c>
      <c r="C434" s="295" t="s">
        <v>2118</v>
      </c>
      <c r="D434" s="295" t="s">
        <v>1020</v>
      </c>
      <c r="E434" s="295" t="s">
        <v>2119</v>
      </c>
      <c r="F434" s="295" t="s">
        <v>14672</v>
      </c>
      <c r="G434" s="295"/>
      <c r="H434" s="295" t="s">
        <v>2120</v>
      </c>
      <c r="I434" s="295" t="s">
        <v>13279</v>
      </c>
      <c r="J434" s="297" t="str">
        <f t="shared" si="12"/>
        <v>TinNghe Tinh Non-Ferrous Metals Joint Stock Company</v>
      </c>
      <c r="K434" s="297" t="str">
        <f t="shared" si="13"/>
        <v>TinNghe Tinh Non-Ferrous Metals Joint Stock Company</v>
      </c>
    </row>
    <row r="435" spans="1:11">
      <c r="A435" s="295" t="s">
        <v>1264</v>
      </c>
      <c r="B435" s="295" t="s">
        <v>886</v>
      </c>
      <c r="C435" s="295" t="s">
        <v>886</v>
      </c>
      <c r="D435" s="295" t="s">
        <v>1016</v>
      </c>
      <c r="E435" s="295" t="s">
        <v>887</v>
      </c>
      <c r="F435" s="295" t="s">
        <v>14672</v>
      </c>
      <c r="G435" s="295"/>
      <c r="H435" s="295" t="s">
        <v>3031</v>
      </c>
      <c r="I435" s="295" t="s">
        <v>12174</v>
      </c>
      <c r="J435" s="297" t="str">
        <f t="shared" si="12"/>
        <v>TinO.M. Manufacturing (Thailand) Co., Ltd.</v>
      </c>
      <c r="K435" s="297" t="str">
        <f t="shared" si="13"/>
        <v>TinO.M. Manufacturing (Thailand) Co., Ltd.</v>
      </c>
    </row>
    <row r="436" spans="1:11">
      <c r="A436" s="295" t="s">
        <v>1264</v>
      </c>
      <c r="B436" s="295" t="s">
        <v>1561</v>
      </c>
      <c r="C436" s="295" t="s">
        <v>1561</v>
      </c>
      <c r="D436" s="295" t="s">
        <v>1009</v>
      </c>
      <c r="E436" s="295" t="s">
        <v>1562</v>
      </c>
      <c r="F436" s="295" t="s">
        <v>14672</v>
      </c>
      <c r="G436" s="295"/>
      <c r="H436" s="295" t="s">
        <v>14328</v>
      </c>
      <c r="I436" s="295" t="s">
        <v>10579</v>
      </c>
      <c r="J436" s="297" t="str">
        <f t="shared" si="12"/>
        <v>TinO.M. Manufacturing Philippines, Inc.</v>
      </c>
      <c r="K436" s="297" t="str">
        <f t="shared" si="13"/>
        <v>TinO.M. Manufacturing Philippines, Inc.</v>
      </c>
    </row>
    <row r="437" spans="1:11">
      <c r="A437" s="295" t="s">
        <v>1264</v>
      </c>
      <c r="B437" s="295" t="s">
        <v>2599</v>
      </c>
      <c r="C437" s="295" t="s">
        <v>2092</v>
      </c>
      <c r="D437" s="295" t="s">
        <v>3151</v>
      </c>
      <c r="E437" s="295" t="s">
        <v>888</v>
      </c>
      <c r="F437" s="295" t="s">
        <v>14672</v>
      </c>
      <c r="G437" s="295"/>
      <c r="H437" s="295" t="s">
        <v>2069</v>
      </c>
      <c r="I437" s="295" t="s">
        <v>2069</v>
      </c>
      <c r="J437" s="297" t="str">
        <f t="shared" si="12"/>
        <v>TinOMSA</v>
      </c>
      <c r="K437" s="297" t="str">
        <f t="shared" si="13"/>
        <v>TinOMSA</v>
      </c>
    </row>
    <row r="438" spans="1:11">
      <c r="A438" s="295" t="s">
        <v>1264</v>
      </c>
      <c r="B438" s="295" t="s">
        <v>2092</v>
      </c>
      <c r="C438" s="295" t="s">
        <v>2092</v>
      </c>
      <c r="D438" s="295" t="s">
        <v>3151</v>
      </c>
      <c r="E438" s="295" t="s">
        <v>888</v>
      </c>
      <c r="F438" s="295" t="s">
        <v>14672</v>
      </c>
      <c r="G438" s="295"/>
      <c r="H438" s="295" t="s">
        <v>2069</v>
      </c>
      <c r="I438" s="295" t="s">
        <v>2069</v>
      </c>
      <c r="J438" s="297" t="str">
        <f t="shared" si="12"/>
        <v>TinOperaciones Metalurgical S.A.</v>
      </c>
      <c r="K438" s="297" t="str">
        <f t="shared" si="13"/>
        <v>TinOperaciones Metalurgical S.A.</v>
      </c>
    </row>
    <row r="439" spans="1:11">
      <c r="A439" s="295" t="s">
        <v>1264</v>
      </c>
      <c r="B439" s="295" t="s">
        <v>2057</v>
      </c>
      <c r="C439" s="295" t="s">
        <v>2604</v>
      </c>
      <c r="D439" s="295" t="s">
        <v>1232</v>
      </c>
      <c r="E439" s="295" t="s">
        <v>870</v>
      </c>
      <c r="F439" s="295" t="s">
        <v>14672</v>
      </c>
      <c r="G439" s="295"/>
      <c r="H439" s="295" t="s">
        <v>2055</v>
      </c>
      <c r="I439" s="295" t="s">
        <v>2056</v>
      </c>
      <c r="J439" s="297" t="str">
        <f t="shared" si="12"/>
        <v>TinPGMA</v>
      </c>
      <c r="K439" s="297" t="str">
        <f t="shared" si="13"/>
        <v>TinPGMA</v>
      </c>
    </row>
    <row r="440" spans="1:11">
      <c r="A440" s="295" t="s">
        <v>1264</v>
      </c>
      <c r="B440" s="295" t="s">
        <v>14318</v>
      </c>
      <c r="C440" s="295" t="s">
        <v>14318</v>
      </c>
      <c r="D440" s="295" t="s">
        <v>1247</v>
      </c>
      <c r="E440" s="295" t="s">
        <v>14319</v>
      </c>
      <c r="F440" s="295" t="s">
        <v>14672</v>
      </c>
      <c r="G440" s="295"/>
      <c r="H440" s="295" t="s">
        <v>9308</v>
      </c>
      <c r="I440" s="295" t="s">
        <v>9308</v>
      </c>
      <c r="J440" s="297" t="str">
        <f t="shared" si="12"/>
        <v>TinPongpipat Company Limited</v>
      </c>
      <c r="K440" s="297" t="str">
        <f t="shared" si="13"/>
        <v>TinPongpipat Company Limited</v>
      </c>
    </row>
    <row r="441" spans="1:11">
      <c r="A441" s="295" t="s">
        <v>1264</v>
      </c>
      <c r="B441" s="295" t="s">
        <v>2707</v>
      </c>
      <c r="C441" s="295" t="s">
        <v>2707</v>
      </c>
      <c r="D441" s="295" t="s">
        <v>1238</v>
      </c>
      <c r="E441" s="295" t="s">
        <v>1535</v>
      </c>
      <c r="F441" s="295" t="s">
        <v>14672</v>
      </c>
      <c r="G441" s="295"/>
      <c r="H441" s="295" t="s">
        <v>3169</v>
      </c>
      <c r="I441" s="295" t="s">
        <v>14221</v>
      </c>
      <c r="J441" s="297" t="str">
        <f t="shared" si="12"/>
        <v>TinPT Aries Kencana Sejahtera</v>
      </c>
      <c r="K441" s="297" t="str">
        <f t="shared" si="13"/>
        <v>TinPT Aries Kencana Sejahtera</v>
      </c>
    </row>
    <row r="442" spans="1:11">
      <c r="A442" s="295" t="s">
        <v>1264</v>
      </c>
      <c r="B442" s="295" t="s">
        <v>971</v>
      </c>
      <c r="C442" s="295" t="s">
        <v>971</v>
      </c>
      <c r="D442" s="295" t="s">
        <v>1238</v>
      </c>
      <c r="E442" s="295" t="s">
        <v>889</v>
      </c>
      <c r="F442" s="295" t="s">
        <v>14672</v>
      </c>
      <c r="G442" s="295"/>
      <c r="H442" s="295" t="s">
        <v>2065</v>
      </c>
      <c r="I442" s="295" t="s">
        <v>14221</v>
      </c>
      <c r="J442" s="297" t="str">
        <f t="shared" si="12"/>
        <v>TinPT Artha Cipta Langgeng</v>
      </c>
      <c r="K442" s="297" t="str">
        <f t="shared" si="13"/>
        <v>TinPT Artha Cipta Langgeng</v>
      </c>
    </row>
    <row r="443" spans="1:11">
      <c r="A443" s="295" t="s">
        <v>1264</v>
      </c>
      <c r="B443" s="295" t="s">
        <v>1563</v>
      </c>
      <c r="C443" s="295" t="s">
        <v>1563</v>
      </c>
      <c r="D443" s="295" t="s">
        <v>1238</v>
      </c>
      <c r="E443" s="295" t="s">
        <v>1564</v>
      </c>
      <c r="F443" s="295" t="s">
        <v>14672</v>
      </c>
      <c r="G443" s="295"/>
      <c r="H443" s="295" t="s">
        <v>2065</v>
      </c>
      <c r="I443" s="295" t="s">
        <v>14221</v>
      </c>
      <c r="J443" s="297" t="str">
        <f t="shared" si="12"/>
        <v>TinPT ATD Makmur Mandiri Jaya</v>
      </c>
      <c r="K443" s="297" t="str">
        <f t="shared" si="13"/>
        <v>TinPT ATD Makmur Mandiri Jaya</v>
      </c>
    </row>
    <row r="444" spans="1:11">
      <c r="A444" s="295" t="s">
        <v>1264</v>
      </c>
      <c r="B444" s="295" t="s">
        <v>972</v>
      </c>
      <c r="C444" s="295" t="s">
        <v>972</v>
      </c>
      <c r="D444" s="295" t="s">
        <v>1238</v>
      </c>
      <c r="E444" s="295" t="s">
        <v>890</v>
      </c>
      <c r="F444" s="295" t="s">
        <v>14672</v>
      </c>
      <c r="G444" s="295"/>
      <c r="H444" s="295" t="s">
        <v>2093</v>
      </c>
      <c r="I444" s="295" t="s">
        <v>14221</v>
      </c>
      <c r="J444" s="297" t="str">
        <f t="shared" si="12"/>
        <v>TinPT Babel Inti Perkasa</v>
      </c>
      <c r="K444" s="297" t="str">
        <f t="shared" si="13"/>
        <v>TinPT Babel Inti Perkasa</v>
      </c>
    </row>
    <row r="445" spans="1:11">
      <c r="A445" s="295" t="s">
        <v>1264</v>
      </c>
      <c r="B445" s="295" t="s">
        <v>2695</v>
      </c>
      <c r="C445" s="295" t="s">
        <v>2695</v>
      </c>
      <c r="D445" s="295" t="s">
        <v>1238</v>
      </c>
      <c r="E445" s="295" t="s">
        <v>2696</v>
      </c>
      <c r="F445" s="295" t="s">
        <v>14672</v>
      </c>
      <c r="G445" s="295"/>
      <c r="H445" s="295" t="s">
        <v>14329</v>
      </c>
      <c r="I445" s="295" t="s">
        <v>14221</v>
      </c>
      <c r="J445" s="297" t="str">
        <f t="shared" si="12"/>
        <v>TinPT Bangka Prima Tin</v>
      </c>
      <c r="K445" s="297" t="str">
        <f t="shared" si="13"/>
        <v>TinPT Bangka Prima Tin</v>
      </c>
    </row>
    <row r="446" spans="1:11">
      <c r="A446" s="295" t="s">
        <v>1264</v>
      </c>
      <c r="B446" s="295" t="s">
        <v>14320</v>
      </c>
      <c r="C446" s="295" t="s">
        <v>14320</v>
      </c>
      <c r="D446" s="295" t="s">
        <v>1238</v>
      </c>
      <c r="E446" s="295" t="s">
        <v>14321</v>
      </c>
      <c r="F446" s="295" t="s">
        <v>14672</v>
      </c>
      <c r="G446" s="295"/>
      <c r="H446" s="295" t="s">
        <v>14330</v>
      </c>
      <c r="I446" s="295" t="s">
        <v>14221</v>
      </c>
      <c r="J446" s="297" t="str">
        <f t="shared" si="12"/>
        <v>TinPT Bangka Serumpun</v>
      </c>
      <c r="K446" s="297" t="str">
        <f t="shared" si="13"/>
        <v>TinPT Bangka Serumpun</v>
      </c>
    </row>
    <row r="447" spans="1:11">
      <c r="A447" s="295" t="s">
        <v>1264</v>
      </c>
      <c r="B447" s="295" t="s">
        <v>702</v>
      </c>
      <c r="C447" s="295" t="s">
        <v>702</v>
      </c>
      <c r="D447" s="295" t="s">
        <v>1238</v>
      </c>
      <c r="E447" s="295" t="s">
        <v>891</v>
      </c>
      <c r="F447" s="295" t="s">
        <v>14672</v>
      </c>
      <c r="G447" s="295"/>
      <c r="H447" s="295" t="s">
        <v>2065</v>
      </c>
      <c r="I447" s="295" t="s">
        <v>14221</v>
      </c>
      <c r="J447" s="297" t="str">
        <f t="shared" si="12"/>
        <v>TinPT Bangka Tin Industry</v>
      </c>
      <c r="K447" s="297" t="str">
        <f t="shared" si="13"/>
        <v>TinPT Bangka Tin Industry</v>
      </c>
    </row>
    <row r="448" spans="1:11">
      <c r="A448" s="295" t="s">
        <v>1264</v>
      </c>
      <c r="B448" s="295" t="s">
        <v>14560</v>
      </c>
      <c r="C448" s="295" t="s">
        <v>14560</v>
      </c>
      <c r="D448" s="295" t="s">
        <v>1238</v>
      </c>
      <c r="E448" s="295" t="s">
        <v>892</v>
      </c>
      <c r="F448" s="295" t="s">
        <v>14672</v>
      </c>
      <c r="G448" s="295"/>
      <c r="H448" s="295" t="s">
        <v>14331</v>
      </c>
      <c r="I448" s="295" t="s">
        <v>14221</v>
      </c>
      <c r="J448" s="297" t="str">
        <f t="shared" si="12"/>
        <v>TinPT Belitung Industri Sejahtera</v>
      </c>
      <c r="K448" s="297" t="str">
        <f t="shared" si="13"/>
        <v>TinPT Belitung Industri Sejahtera</v>
      </c>
    </row>
    <row r="449" spans="1:11">
      <c r="A449" s="295" t="s">
        <v>1264</v>
      </c>
      <c r="B449" s="295" t="s">
        <v>721</v>
      </c>
      <c r="C449" s="295" t="s">
        <v>721</v>
      </c>
      <c r="D449" s="295" t="s">
        <v>1238</v>
      </c>
      <c r="E449" s="295" t="s">
        <v>893</v>
      </c>
      <c r="F449" s="295" t="s">
        <v>14672</v>
      </c>
      <c r="G449" s="295"/>
      <c r="H449" s="295" t="s">
        <v>2067</v>
      </c>
      <c r="I449" s="295" t="s">
        <v>14221</v>
      </c>
      <c r="J449" s="297" t="str">
        <f t="shared" si="12"/>
        <v>TinPT Bukit Timah</v>
      </c>
      <c r="K449" s="297" t="str">
        <f t="shared" si="13"/>
        <v>TinPT Bukit Timah</v>
      </c>
    </row>
    <row r="450" spans="1:11">
      <c r="A450" s="295" t="s">
        <v>1264</v>
      </c>
      <c r="B450" s="295" t="s">
        <v>703</v>
      </c>
      <c r="C450" s="295" t="s">
        <v>703</v>
      </c>
      <c r="D450" s="295" t="s">
        <v>1238</v>
      </c>
      <c r="E450" s="295" t="s">
        <v>894</v>
      </c>
      <c r="F450" s="295" t="s">
        <v>14672</v>
      </c>
      <c r="G450" s="295"/>
      <c r="H450" s="295" t="s">
        <v>2067</v>
      </c>
      <c r="I450" s="295" t="s">
        <v>14221</v>
      </c>
      <c r="J450" s="297" t="str">
        <f t="shared" si="12"/>
        <v>TinPT DS Jaya Abadi</v>
      </c>
      <c r="K450" s="297" t="str">
        <f t="shared" si="13"/>
        <v>TinPT DS Jaya Abadi</v>
      </c>
    </row>
    <row r="451" spans="1:11">
      <c r="A451" s="295" t="s">
        <v>1264</v>
      </c>
      <c r="B451" s="295" t="s">
        <v>722</v>
      </c>
      <c r="C451" s="295" t="s">
        <v>722</v>
      </c>
      <c r="D451" s="295" t="s">
        <v>1238</v>
      </c>
      <c r="E451" s="295" t="s">
        <v>895</v>
      </c>
      <c r="F451" s="295" t="s">
        <v>14672</v>
      </c>
      <c r="G451" s="295"/>
      <c r="H451" s="295" t="s">
        <v>2096</v>
      </c>
      <c r="I451" s="295" t="s">
        <v>2095</v>
      </c>
      <c r="J451" s="297" t="str">
        <f t="shared" si="12"/>
        <v>TinPT Eunindo Usaha Mandiri</v>
      </c>
      <c r="K451" s="297" t="str">
        <f t="shared" si="13"/>
        <v>TinPT Eunindo Usaha Mandiri</v>
      </c>
    </row>
    <row r="452" spans="1:11">
      <c r="A452" s="295" t="s">
        <v>1264</v>
      </c>
      <c r="B452" s="295" t="s">
        <v>48</v>
      </c>
      <c r="C452" s="295" t="s">
        <v>721</v>
      </c>
      <c r="D452" s="295" t="s">
        <v>1238</v>
      </c>
      <c r="E452" s="295" t="s">
        <v>893</v>
      </c>
      <c r="F452" s="295" t="s">
        <v>14672</v>
      </c>
      <c r="G452" s="295"/>
      <c r="H452" s="295" t="s">
        <v>2067</v>
      </c>
      <c r="I452" s="295" t="s">
        <v>14221</v>
      </c>
      <c r="J452" s="297" t="str">
        <f t="shared" si="12"/>
        <v>TinPT Indora Ermulti</v>
      </c>
      <c r="K452" s="297" t="str">
        <f t="shared" si="13"/>
        <v>TinPT Indora Ermulti</v>
      </c>
    </row>
    <row r="453" spans="1:11">
      <c r="A453" s="295" t="s">
        <v>1264</v>
      </c>
      <c r="B453" s="295" t="s">
        <v>2094</v>
      </c>
      <c r="C453" s="295" t="s">
        <v>721</v>
      </c>
      <c r="D453" s="295" t="s">
        <v>1238</v>
      </c>
      <c r="E453" s="295" t="s">
        <v>893</v>
      </c>
      <c r="F453" s="295" t="s">
        <v>14672</v>
      </c>
      <c r="G453" s="295"/>
      <c r="H453" s="295" t="s">
        <v>2067</v>
      </c>
      <c r="I453" s="295" t="s">
        <v>14221</v>
      </c>
      <c r="J453" s="297" t="str">
        <f t="shared" si="12"/>
        <v>TinPT Indra Eramult Logam Industri</v>
      </c>
      <c r="K453" s="297" t="str">
        <f t="shared" si="13"/>
        <v>TinPT Indra Eramult Logam Industri</v>
      </c>
    </row>
    <row r="454" spans="1:11">
      <c r="A454" s="295" t="s">
        <v>1264</v>
      </c>
      <c r="B454" s="295" t="s">
        <v>1565</v>
      </c>
      <c r="C454" s="295" t="s">
        <v>1565</v>
      </c>
      <c r="D454" s="295" t="s">
        <v>1238</v>
      </c>
      <c r="E454" s="295" t="s">
        <v>1566</v>
      </c>
      <c r="F454" s="295" t="s">
        <v>14672</v>
      </c>
      <c r="G454" s="295"/>
      <c r="H454" s="295" t="s">
        <v>2065</v>
      </c>
      <c r="I454" s="295" t="s">
        <v>14221</v>
      </c>
      <c r="J454" s="297" t="str">
        <f t="shared" ref="J454:J517" si="14">A454&amp;B454</f>
        <v>TinPT Inti Stania Prima</v>
      </c>
      <c r="K454" s="297" t="str">
        <f t="shared" ref="K454:K517" si="15">A454&amp;B454</f>
        <v>TinPT Inti Stania Prima</v>
      </c>
    </row>
    <row r="455" spans="1:11">
      <c r="A455" s="295" t="s">
        <v>1264</v>
      </c>
      <c r="B455" s="295" t="s">
        <v>704</v>
      </c>
      <c r="C455" s="295" t="s">
        <v>704</v>
      </c>
      <c r="D455" s="295" t="s">
        <v>1238</v>
      </c>
      <c r="E455" s="295" t="s">
        <v>896</v>
      </c>
      <c r="F455" s="295" t="s">
        <v>14672</v>
      </c>
      <c r="G455" s="295"/>
      <c r="H455" s="295" t="s">
        <v>2096</v>
      </c>
      <c r="I455" s="295" t="s">
        <v>2095</v>
      </c>
      <c r="J455" s="297" t="str">
        <f t="shared" si="14"/>
        <v>TinPT Karimun Mining</v>
      </c>
      <c r="K455" s="297" t="str">
        <f t="shared" si="15"/>
        <v>TinPT Karimun Mining</v>
      </c>
    </row>
    <row r="456" spans="1:11">
      <c r="A456" s="295" t="s">
        <v>1264</v>
      </c>
      <c r="B456" s="295" t="s">
        <v>2771</v>
      </c>
      <c r="C456" s="295" t="s">
        <v>2771</v>
      </c>
      <c r="D456" s="295" t="s">
        <v>1238</v>
      </c>
      <c r="E456" s="295" t="s">
        <v>2772</v>
      </c>
      <c r="F456" s="295" t="s">
        <v>14672</v>
      </c>
      <c r="G456" s="295"/>
      <c r="H456" s="295" t="s">
        <v>2065</v>
      </c>
      <c r="I456" s="295" t="s">
        <v>14221</v>
      </c>
      <c r="J456" s="297" t="str">
        <f t="shared" si="14"/>
        <v>TinPT Kijang Jaya Mandiri</v>
      </c>
      <c r="K456" s="297" t="str">
        <f t="shared" si="15"/>
        <v>TinPT Kijang Jaya Mandiri</v>
      </c>
    </row>
    <row r="457" spans="1:11">
      <c r="A457" s="295" t="s">
        <v>1264</v>
      </c>
      <c r="B457" s="295" t="s">
        <v>3171</v>
      </c>
      <c r="C457" s="295" t="s">
        <v>3171</v>
      </c>
      <c r="D457" s="295" t="s">
        <v>1238</v>
      </c>
      <c r="E457" s="295" t="s">
        <v>3172</v>
      </c>
      <c r="F457" s="295" t="s">
        <v>14672</v>
      </c>
      <c r="G457" s="295"/>
      <c r="H457" s="295" t="s">
        <v>14332</v>
      </c>
      <c r="I457" s="295" t="s">
        <v>14221</v>
      </c>
      <c r="J457" s="297" t="str">
        <f t="shared" si="14"/>
        <v>TinPT Lautan Harmonis Sejahtera</v>
      </c>
      <c r="K457" s="297" t="str">
        <f t="shared" si="15"/>
        <v>TinPT Lautan Harmonis Sejahtera</v>
      </c>
    </row>
    <row r="458" spans="1:11">
      <c r="A458" s="295" t="s">
        <v>1264</v>
      </c>
      <c r="B458" s="295" t="s">
        <v>3173</v>
      </c>
      <c r="C458" s="295" t="s">
        <v>3173</v>
      </c>
      <c r="D458" s="295" t="s">
        <v>1238</v>
      </c>
      <c r="E458" s="295" t="s">
        <v>3174</v>
      </c>
      <c r="F458" s="295" t="s">
        <v>14672</v>
      </c>
      <c r="G458" s="295"/>
      <c r="H458" s="295" t="s">
        <v>14333</v>
      </c>
      <c r="I458" s="295" t="s">
        <v>14221</v>
      </c>
      <c r="J458" s="297" t="str">
        <f t="shared" si="14"/>
        <v>TinPT Menara Cipta Mulia</v>
      </c>
      <c r="K458" s="297" t="str">
        <f t="shared" si="15"/>
        <v>TinPT Menara Cipta Mulia</v>
      </c>
    </row>
    <row r="459" spans="1:11">
      <c r="A459" s="295" t="s">
        <v>1264</v>
      </c>
      <c r="B459" s="295" t="s">
        <v>723</v>
      </c>
      <c r="C459" s="295" t="s">
        <v>723</v>
      </c>
      <c r="D459" s="295" t="s">
        <v>1238</v>
      </c>
      <c r="E459" s="295" t="s">
        <v>897</v>
      </c>
      <c r="F459" s="295" t="s">
        <v>14672</v>
      </c>
      <c r="G459" s="295"/>
      <c r="H459" s="295" t="s">
        <v>2065</v>
      </c>
      <c r="I459" s="295" t="s">
        <v>14221</v>
      </c>
      <c r="J459" s="297" t="str">
        <f t="shared" si="14"/>
        <v>TinPT Mitra Stania Prima</v>
      </c>
      <c r="K459" s="297" t="str">
        <f t="shared" si="15"/>
        <v>TinPT Mitra Stania Prima</v>
      </c>
    </row>
    <row r="460" spans="1:11">
      <c r="A460" s="295" t="s">
        <v>1264</v>
      </c>
      <c r="B460" s="295" t="s">
        <v>1536</v>
      </c>
      <c r="C460" s="295" t="s">
        <v>1536</v>
      </c>
      <c r="D460" s="295" t="s">
        <v>1238</v>
      </c>
      <c r="E460" s="295" t="s">
        <v>1537</v>
      </c>
      <c r="F460" s="295" t="s">
        <v>14672</v>
      </c>
      <c r="G460" s="295"/>
      <c r="H460" s="295" t="s">
        <v>2065</v>
      </c>
      <c r="I460" s="295" t="s">
        <v>14221</v>
      </c>
      <c r="J460" s="297" t="str">
        <f t="shared" si="14"/>
        <v>TinPT Panca Mega Persada</v>
      </c>
      <c r="K460" s="297" t="str">
        <f t="shared" si="15"/>
        <v>TinPT Panca Mega Persada</v>
      </c>
    </row>
    <row r="461" spans="1:11">
      <c r="A461" s="295" t="s">
        <v>1264</v>
      </c>
      <c r="B461" s="295" t="s">
        <v>14608</v>
      </c>
      <c r="C461" s="295" t="s">
        <v>14608</v>
      </c>
      <c r="D461" s="295" t="s">
        <v>1238</v>
      </c>
      <c r="E461" s="295" t="s">
        <v>872</v>
      </c>
      <c r="F461" s="295" t="s">
        <v>14672</v>
      </c>
      <c r="G461" s="295"/>
      <c r="H461" s="295" t="s">
        <v>2066</v>
      </c>
      <c r="I461" s="295" t="s">
        <v>14221</v>
      </c>
      <c r="J461" s="297" t="str">
        <f t="shared" si="14"/>
        <v>TinPT Premium Tin Indonesia</v>
      </c>
      <c r="K461" s="297" t="str">
        <f t="shared" si="15"/>
        <v>TinPT Premium Tin Indonesia</v>
      </c>
    </row>
    <row r="462" spans="1:11">
      <c r="A462" s="295" t="s">
        <v>1264</v>
      </c>
      <c r="B462" s="295" t="s">
        <v>898</v>
      </c>
      <c r="C462" s="295" t="s">
        <v>898</v>
      </c>
      <c r="D462" s="295" t="s">
        <v>1238</v>
      </c>
      <c r="E462" s="295" t="s">
        <v>899</v>
      </c>
      <c r="F462" s="295" t="s">
        <v>14672</v>
      </c>
      <c r="G462" s="295"/>
      <c r="H462" s="295" t="s">
        <v>2067</v>
      </c>
      <c r="I462" s="295" t="s">
        <v>14221</v>
      </c>
      <c r="J462" s="297" t="str">
        <f t="shared" si="14"/>
        <v>TinPT Prima Timah Utama</v>
      </c>
      <c r="K462" s="297" t="str">
        <f t="shared" si="15"/>
        <v>TinPT Prima Timah Utama</v>
      </c>
    </row>
    <row r="463" spans="1:11">
      <c r="A463" s="295" t="s">
        <v>1264</v>
      </c>
      <c r="B463" s="295" t="s">
        <v>2620</v>
      </c>
      <c r="C463" s="295" t="s">
        <v>2620</v>
      </c>
      <c r="D463" s="295" t="s">
        <v>1238</v>
      </c>
      <c r="E463" s="295" t="s">
        <v>900</v>
      </c>
      <c r="F463" s="295" t="s">
        <v>14672</v>
      </c>
      <c r="G463" s="295"/>
      <c r="H463" s="295" t="s">
        <v>2065</v>
      </c>
      <c r="I463" s="295" t="s">
        <v>14221</v>
      </c>
      <c r="J463" s="297" t="str">
        <f t="shared" si="14"/>
        <v>TinPT Refined Bangka Tin</v>
      </c>
      <c r="K463" s="297" t="str">
        <f t="shared" si="15"/>
        <v>TinPT Refined Bangka Tin</v>
      </c>
    </row>
    <row r="464" spans="1:11">
      <c r="A464" s="295" t="s">
        <v>1264</v>
      </c>
      <c r="B464" s="295" t="s">
        <v>724</v>
      </c>
      <c r="C464" s="295" t="s">
        <v>724</v>
      </c>
      <c r="D464" s="295" t="s">
        <v>1238</v>
      </c>
      <c r="E464" s="295" t="s">
        <v>901</v>
      </c>
      <c r="F464" s="295" t="s">
        <v>14672</v>
      </c>
      <c r="G464" s="295"/>
      <c r="H464" s="295" t="s">
        <v>2067</v>
      </c>
      <c r="I464" s="295" t="s">
        <v>14221</v>
      </c>
      <c r="J464" s="297" t="str">
        <f t="shared" si="14"/>
        <v>TinPT Sariwiguna Binasentosa</v>
      </c>
      <c r="K464" s="297" t="str">
        <f t="shared" si="15"/>
        <v>TinPT Sariwiguna Binasentosa</v>
      </c>
    </row>
    <row r="465" spans="1:11">
      <c r="A465" s="295" t="s">
        <v>1264</v>
      </c>
      <c r="B465" s="295" t="s">
        <v>1297</v>
      </c>
      <c r="C465" s="295" t="s">
        <v>1297</v>
      </c>
      <c r="D465" s="295" t="s">
        <v>1238</v>
      </c>
      <c r="E465" s="295" t="s">
        <v>902</v>
      </c>
      <c r="F465" s="295" t="s">
        <v>14672</v>
      </c>
      <c r="G465" s="295"/>
      <c r="H465" s="295" t="s">
        <v>2067</v>
      </c>
      <c r="I465" s="295" t="s">
        <v>14221</v>
      </c>
      <c r="J465" s="297" t="str">
        <f t="shared" si="14"/>
        <v>TinPT Stanindo Inti Perkasa</v>
      </c>
      <c r="K465" s="297" t="str">
        <f t="shared" si="15"/>
        <v>TinPT Stanindo Inti Perkasa</v>
      </c>
    </row>
    <row r="466" spans="1:11">
      <c r="A466" s="295" t="s">
        <v>1264</v>
      </c>
      <c r="B466" s="295" t="s">
        <v>2735</v>
      </c>
      <c r="C466" s="295" t="s">
        <v>2735</v>
      </c>
      <c r="D466" s="295" t="s">
        <v>1238</v>
      </c>
      <c r="E466" s="295" t="s">
        <v>2736</v>
      </c>
      <c r="F466" s="295" t="s">
        <v>14672</v>
      </c>
      <c r="G466" s="295"/>
      <c r="H466" s="295" t="s">
        <v>14334</v>
      </c>
      <c r="I466" s="295" t="s">
        <v>14221</v>
      </c>
      <c r="J466" s="297" t="str">
        <f t="shared" si="14"/>
        <v>TinPT Sukses Inti Makmur</v>
      </c>
      <c r="K466" s="297" t="str">
        <f t="shared" si="15"/>
        <v>TinPT Sukses Inti Makmur</v>
      </c>
    </row>
    <row r="467" spans="1:11">
      <c r="A467" s="295" t="s">
        <v>1264</v>
      </c>
      <c r="B467" s="295" t="s">
        <v>1538</v>
      </c>
      <c r="C467" s="295" t="s">
        <v>1538</v>
      </c>
      <c r="D467" s="295" t="s">
        <v>1238</v>
      </c>
      <c r="E467" s="295" t="s">
        <v>1539</v>
      </c>
      <c r="F467" s="295" t="s">
        <v>14672</v>
      </c>
      <c r="G467" s="295"/>
      <c r="H467" s="295" t="s">
        <v>2067</v>
      </c>
      <c r="I467" s="295" t="s">
        <v>14221</v>
      </c>
      <c r="J467" s="297" t="str">
        <f t="shared" si="14"/>
        <v>TinPT Sumber Jaya Indah</v>
      </c>
      <c r="K467" s="297" t="str">
        <f t="shared" si="15"/>
        <v>TinPT Sumber Jaya Indah</v>
      </c>
    </row>
    <row r="468" spans="1:11">
      <c r="A468" s="295" t="s">
        <v>1264</v>
      </c>
      <c r="B468" s="295" t="s">
        <v>1161</v>
      </c>
      <c r="C468" s="295" t="s">
        <v>2098</v>
      </c>
      <c r="D468" s="295" t="s">
        <v>1238</v>
      </c>
      <c r="E468" s="295" t="s">
        <v>926</v>
      </c>
      <c r="F468" s="295" t="s">
        <v>14672</v>
      </c>
      <c r="G468" s="295"/>
      <c r="H468" s="295" t="s">
        <v>2099</v>
      </c>
      <c r="I468" s="295" t="s">
        <v>6949</v>
      </c>
      <c r="J468" s="297" t="str">
        <f t="shared" si="14"/>
        <v>TinPT Tambang Timah</v>
      </c>
      <c r="K468" s="297" t="str">
        <f t="shared" si="15"/>
        <v>TinPT Tambang Timah</v>
      </c>
    </row>
    <row r="469" spans="1:11">
      <c r="A469" s="295" t="s">
        <v>1264</v>
      </c>
      <c r="B469" s="295" t="s">
        <v>2098</v>
      </c>
      <c r="C469" s="295" t="s">
        <v>2098</v>
      </c>
      <c r="D469" s="295" t="s">
        <v>1238</v>
      </c>
      <c r="E469" s="295" t="s">
        <v>926</v>
      </c>
      <c r="F469" s="295" t="s">
        <v>14672</v>
      </c>
      <c r="G469" s="295"/>
      <c r="H469" s="295" t="s">
        <v>2099</v>
      </c>
      <c r="I469" s="295" t="s">
        <v>6949</v>
      </c>
      <c r="J469" s="297" t="str">
        <f t="shared" si="14"/>
        <v>TinPT Timah (Persero) Tbk Kundur</v>
      </c>
      <c r="K469" s="297" t="str">
        <f t="shared" si="15"/>
        <v>TinPT Timah (Persero) Tbk Kundur</v>
      </c>
    </row>
    <row r="470" spans="1:11">
      <c r="A470" s="295" t="s">
        <v>1264</v>
      </c>
      <c r="B470" s="295" t="s">
        <v>2685</v>
      </c>
      <c r="C470" s="295" t="s">
        <v>2685</v>
      </c>
      <c r="D470" s="295" t="s">
        <v>1238</v>
      </c>
      <c r="E470" s="295" t="s">
        <v>903</v>
      </c>
      <c r="F470" s="295" t="s">
        <v>14672</v>
      </c>
      <c r="G470" s="295"/>
      <c r="H470" s="295" t="s">
        <v>2101</v>
      </c>
      <c r="I470" s="295" t="s">
        <v>14221</v>
      </c>
      <c r="J470" s="297" t="str">
        <f t="shared" si="14"/>
        <v>TinPT Timah (Persero) Tbk Mentok</v>
      </c>
      <c r="K470" s="297" t="str">
        <f t="shared" si="15"/>
        <v>TinPT Timah (Persero) Tbk Mentok</v>
      </c>
    </row>
    <row r="471" spans="1:11">
      <c r="A471" s="295" t="s">
        <v>1264</v>
      </c>
      <c r="B471" s="295" t="s">
        <v>605</v>
      </c>
      <c r="C471" s="295" t="s">
        <v>605</v>
      </c>
      <c r="D471" s="295" t="s">
        <v>1238</v>
      </c>
      <c r="E471" s="295" t="s">
        <v>904</v>
      </c>
      <c r="F471" s="295" t="s">
        <v>14672</v>
      </c>
      <c r="G471" s="295"/>
      <c r="H471" s="295" t="s">
        <v>2067</v>
      </c>
      <c r="I471" s="295" t="s">
        <v>14221</v>
      </c>
      <c r="J471" s="297" t="str">
        <f t="shared" si="14"/>
        <v>TinPT Tinindo Inter Nusa</v>
      </c>
      <c r="K471" s="297" t="str">
        <f t="shared" si="15"/>
        <v>TinPT Tinindo Inter Nusa</v>
      </c>
    </row>
    <row r="472" spans="1:11">
      <c r="A472" s="295" t="s">
        <v>1264</v>
      </c>
      <c r="B472" s="295" t="s">
        <v>2743</v>
      </c>
      <c r="C472" s="295" t="s">
        <v>2743</v>
      </c>
      <c r="D472" s="295" t="s">
        <v>1238</v>
      </c>
      <c r="E472" s="295" t="s">
        <v>2744</v>
      </c>
      <c r="F472" s="295" t="s">
        <v>14672</v>
      </c>
      <c r="G472" s="295"/>
      <c r="H472" s="295" t="s">
        <v>3044</v>
      </c>
      <c r="I472" s="295" t="s">
        <v>14221</v>
      </c>
      <c r="J472" s="297" t="str">
        <f t="shared" si="14"/>
        <v>TinPT Tommy Utama</v>
      </c>
      <c r="K472" s="297" t="str">
        <f t="shared" si="15"/>
        <v>TinPT Tommy Utama</v>
      </c>
    </row>
    <row r="473" spans="1:11">
      <c r="A473" s="295" t="s">
        <v>1264</v>
      </c>
      <c r="B473" s="295" t="s">
        <v>3285</v>
      </c>
      <c r="C473" s="295" t="s">
        <v>13601</v>
      </c>
      <c r="D473" s="295" t="s">
        <v>1228</v>
      </c>
      <c r="E473" s="295" t="s">
        <v>2124</v>
      </c>
      <c r="F473" s="295" t="s">
        <v>14672</v>
      </c>
      <c r="G473" s="295"/>
      <c r="H473" s="295" t="s">
        <v>2011</v>
      </c>
      <c r="I473" s="295" t="s">
        <v>2053</v>
      </c>
      <c r="J473" s="297" t="str">
        <f t="shared" si="14"/>
        <v>TinResind Ind e Com Ltda.</v>
      </c>
      <c r="K473" s="297" t="str">
        <f t="shared" si="15"/>
        <v>TinResind Ind e Com Ltda.</v>
      </c>
    </row>
    <row r="474" spans="1:11">
      <c r="A474" s="295" t="s">
        <v>1264</v>
      </c>
      <c r="B474" s="295" t="s">
        <v>13601</v>
      </c>
      <c r="C474" s="295" t="s">
        <v>13601</v>
      </c>
      <c r="D474" s="295" t="s">
        <v>1228</v>
      </c>
      <c r="E474" s="295" t="s">
        <v>2124</v>
      </c>
      <c r="F474" s="295" t="s">
        <v>14672</v>
      </c>
      <c r="G474" s="295"/>
      <c r="H474" s="295" t="s">
        <v>2011</v>
      </c>
      <c r="I474" s="295" t="s">
        <v>2053</v>
      </c>
      <c r="J474" s="297" t="str">
        <f t="shared" si="14"/>
        <v>TinResind Industria e Comercio Ltda.</v>
      </c>
      <c r="K474" s="297" t="str">
        <f t="shared" si="15"/>
        <v>TinResind Industria e Comercio Ltda.</v>
      </c>
    </row>
    <row r="475" spans="1:11">
      <c r="A475" s="295" t="s">
        <v>1264</v>
      </c>
      <c r="B475" s="295" t="s">
        <v>2710</v>
      </c>
      <c r="C475" s="295" t="s">
        <v>13601</v>
      </c>
      <c r="D475" s="295" t="s">
        <v>1228</v>
      </c>
      <c r="E475" s="295" t="s">
        <v>2124</v>
      </c>
      <c r="F475" s="295" t="s">
        <v>14672</v>
      </c>
      <c r="G475" s="295"/>
      <c r="H475" s="295" t="s">
        <v>2011</v>
      </c>
      <c r="I475" s="295" t="s">
        <v>2053</v>
      </c>
      <c r="J475" s="297" t="str">
        <f t="shared" si="14"/>
        <v>TinResind Indústria e Comércio Ltda.</v>
      </c>
      <c r="K475" s="297" t="str">
        <f t="shared" si="15"/>
        <v>TinResind Indústria e Comércio Ltda.</v>
      </c>
    </row>
    <row r="476" spans="1:11">
      <c r="A476" s="295" t="s">
        <v>1264</v>
      </c>
      <c r="B476" s="295" t="s">
        <v>905</v>
      </c>
      <c r="C476" s="295" t="s">
        <v>905</v>
      </c>
      <c r="D476" s="295" t="s">
        <v>3152</v>
      </c>
      <c r="E476" s="295" t="s">
        <v>906</v>
      </c>
      <c r="F476" s="295" t="s">
        <v>14672</v>
      </c>
      <c r="G476" s="295"/>
      <c r="H476" s="295" t="s">
        <v>1987</v>
      </c>
      <c r="I476" t="s">
        <v>1987</v>
      </c>
      <c r="J476" s="297" t="str">
        <f t="shared" si="14"/>
        <v>TinRui Da Hung</v>
      </c>
      <c r="K476" s="297" t="str">
        <f t="shared" si="15"/>
        <v>TinRui Da Hung</v>
      </c>
    </row>
    <row r="477" spans="1:11">
      <c r="A477" s="295" t="s">
        <v>1264</v>
      </c>
      <c r="B477" s="295" t="s">
        <v>3029</v>
      </c>
      <c r="C477" s="295" t="s">
        <v>2607</v>
      </c>
      <c r="D477" s="295" t="s">
        <v>1232</v>
      </c>
      <c r="E477" s="295" t="s">
        <v>879</v>
      </c>
      <c r="F477" s="295" t="s">
        <v>14672</v>
      </c>
      <c r="G477" s="295"/>
      <c r="H477" s="295" t="s">
        <v>2074</v>
      </c>
      <c r="I477" s="295" t="s">
        <v>1866</v>
      </c>
      <c r="J477" s="297" t="str">
        <f t="shared" si="14"/>
        <v>TinShunda Huichang Kam Tin Co., Ltd.</v>
      </c>
      <c r="K477" s="297" t="str">
        <f t="shared" si="15"/>
        <v>TinShunda Huichang Kam Tin Co., Ltd.</v>
      </c>
    </row>
    <row r="478" spans="1:11">
      <c r="A478" s="295" t="s">
        <v>1264</v>
      </c>
      <c r="B478" s="295" t="s">
        <v>2729</v>
      </c>
      <c r="C478" s="295" t="s">
        <v>3033</v>
      </c>
      <c r="D478" s="295" t="s">
        <v>1232</v>
      </c>
      <c r="E478" s="295" t="s">
        <v>911</v>
      </c>
      <c r="F478" s="295" t="s">
        <v>14672</v>
      </c>
      <c r="G478" s="295"/>
      <c r="H478" s="295" t="s">
        <v>3170</v>
      </c>
      <c r="I478" s="295" t="s">
        <v>1830</v>
      </c>
      <c r="J478" s="297" t="str">
        <f t="shared" si="14"/>
        <v>TinSmelting Branch of Yunnan Tin Company Ltd</v>
      </c>
      <c r="K478" s="297" t="str">
        <f t="shared" si="15"/>
        <v>TinSmelting Branch of Yunnan Tin Company Ltd</v>
      </c>
    </row>
    <row r="479" spans="1:11">
      <c r="A479" s="295" t="s">
        <v>1264</v>
      </c>
      <c r="B479" s="295" t="s">
        <v>2625</v>
      </c>
      <c r="C479" s="295" t="s">
        <v>2625</v>
      </c>
      <c r="D479" s="295" t="s">
        <v>1228</v>
      </c>
      <c r="E479" s="295" t="s">
        <v>907</v>
      </c>
      <c r="F479" s="295" t="s">
        <v>14672</v>
      </c>
      <c r="G479" s="295"/>
      <c r="H479" s="295" t="s">
        <v>2102</v>
      </c>
      <c r="I479" s="295" t="s">
        <v>1954</v>
      </c>
      <c r="J479" s="297" t="str">
        <f t="shared" si="14"/>
        <v>TinSoft Metais Ltda.</v>
      </c>
      <c r="K479" s="297" t="str">
        <f t="shared" si="15"/>
        <v>TinSoft Metais Ltda.</v>
      </c>
    </row>
    <row r="480" spans="1:11">
      <c r="A480" s="295" t="s">
        <v>1264</v>
      </c>
      <c r="B480" s="295" t="s">
        <v>3289</v>
      </c>
      <c r="C480" s="295" t="s">
        <v>3289</v>
      </c>
      <c r="D480" s="295" t="s">
        <v>1228</v>
      </c>
      <c r="E480" s="295" t="s">
        <v>3290</v>
      </c>
      <c r="F480" s="295" t="s">
        <v>14672</v>
      </c>
      <c r="G480" s="295"/>
      <c r="H480" s="295" t="s">
        <v>3302</v>
      </c>
      <c r="I480" s="295" t="s">
        <v>1954</v>
      </c>
      <c r="J480" s="297" t="str">
        <f t="shared" si="14"/>
        <v>TinSuper Ligas</v>
      </c>
      <c r="K480" s="297" t="str">
        <f t="shared" si="15"/>
        <v>TinSuper Ligas</v>
      </c>
    </row>
    <row r="481" spans="1:11">
      <c r="A481" s="295" t="s">
        <v>1264</v>
      </c>
      <c r="B481" s="295" t="s">
        <v>49</v>
      </c>
      <c r="C481" s="295" t="s">
        <v>1160</v>
      </c>
      <c r="D481" s="295" t="s">
        <v>1016</v>
      </c>
      <c r="E481" s="295" t="s">
        <v>908</v>
      </c>
      <c r="F481" s="295" t="s">
        <v>14672</v>
      </c>
      <c r="G481" s="295"/>
      <c r="H481" s="295" t="s">
        <v>2103</v>
      </c>
      <c r="I481" s="295" t="s">
        <v>2104</v>
      </c>
      <c r="J481" s="297" t="str">
        <f t="shared" si="14"/>
        <v>TinThai Solder Industry Corp., Ltd.</v>
      </c>
      <c r="K481" s="297" t="str">
        <f t="shared" si="15"/>
        <v>TinThai Solder Industry Corp., Ltd.</v>
      </c>
    </row>
    <row r="482" spans="1:11">
      <c r="A482" s="295" t="s">
        <v>1264</v>
      </c>
      <c r="B482" s="295" t="s">
        <v>2105</v>
      </c>
      <c r="C482" s="295" t="s">
        <v>1160</v>
      </c>
      <c r="D482" s="295" t="s">
        <v>1016</v>
      </c>
      <c r="E482" s="295" t="s">
        <v>908</v>
      </c>
      <c r="F482" s="295" t="s">
        <v>14672</v>
      </c>
      <c r="G482" s="295"/>
      <c r="H482" s="295" t="s">
        <v>2103</v>
      </c>
      <c r="I482" s="295" t="s">
        <v>2104</v>
      </c>
      <c r="J482" s="297" t="str">
        <f t="shared" si="14"/>
        <v>TinThailand Smelting &amp; Refining Co Ltd</v>
      </c>
      <c r="K482" s="297" t="str">
        <f t="shared" si="15"/>
        <v>TinThailand Smelting &amp; Refining Co Ltd</v>
      </c>
    </row>
    <row r="483" spans="1:11">
      <c r="A483" s="295" t="s">
        <v>1264</v>
      </c>
      <c r="B483" s="295" t="s">
        <v>1160</v>
      </c>
      <c r="C483" s="295" t="s">
        <v>1160</v>
      </c>
      <c r="D483" s="295" t="s">
        <v>1016</v>
      </c>
      <c r="E483" s="295" t="s">
        <v>908</v>
      </c>
      <c r="F483" s="295" t="s">
        <v>14672</v>
      </c>
      <c r="G483" s="295"/>
      <c r="H483" s="295" t="s">
        <v>2103</v>
      </c>
      <c r="I483" s="295" t="s">
        <v>2104</v>
      </c>
      <c r="J483" s="297" t="str">
        <f t="shared" si="14"/>
        <v>TinThaisarco</v>
      </c>
      <c r="K483" s="297" t="str">
        <f t="shared" si="15"/>
        <v>TinThaisarco</v>
      </c>
    </row>
    <row r="484" spans="1:11">
      <c r="A484" s="295" t="s">
        <v>1264</v>
      </c>
      <c r="B484" s="295" t="s">
        <v>2108</v>
      </c>
      <c r="C484" s="295" t="s">
        <v>2106</v>
      </c>
      <c r="D484" s="295" t="s">
        <v>1232</v>
      </c>
      <c r="E484" s="295" t="s">
        <v>2107</v>
      </c>
      <c r="F484" s="295" t="s">
        <v>14672</v>
      </c>
      <c r="G484" s="295"/>
      <c r="H484" s="295" t="s">
        <v>3170</v>
      </c>
      <c r="I484" s="295" t="s">
        <v>1830</v>
      </c>
      <c r="J484" s="297" t="str">
        <f t="shared" si="14"/>
        <v>TinThe Gejiu cloud new colored electrolytic</v>
      </c>
      <c r="K484" s="297" t="str">
        <f t="shared" si="15"/>
        <v>TinThe Gejiu cloud new colored electrolytic</v>
      </c>
    </row>
    <row r="485" spans="1:11">
      <c r="A485" s="295" t="s">
        <v>1264</v>
      </c>
      <c r="B485" s="295" t="s">
        <v>50</v>
      </c>
      <c r="C485" s="295" t="s">
        <v>3033</v>
      </c>
      <c r="D485" s="295" t="s">
        <v>1232</v>
      </c>
      <c r="E485" s="295" t="s">
        <v>911</v>
      </c>
      <c r="F485" s="295" t="s">
        <v>14672</v>
      </c>
      <c r="G485" s="295"/>
      <c r="H485" s="295" t="s">
        <v>3170</v>
      </c>
      <c r="I485" s="295" t="s">
        <v>1830</v>
      </c>
      <c r="J485" s="297" t="str">
        <f t="shared" si="14"/>
        <v>TinTin Products Manufacturing Co.LTD. of YTCL</v>
      </c>
      <c r="K485" s="297" t="str">
        <f t="shared" si="15"/>
        <v>TinTin Products Manufacturing Co.LTD. of YTCL</v>
      </c>
    </row>
    <row r="486" spans="1:11">
      <c r="A486" s="295" t="s">
        <v>1264</v>
      </c>
      <c r="B486" s="295" t="s">
        <v>14611</v>
      </c>
      <c r="C486" s="295" t="s">
        <v>14611</v>
      </c>
      <c r="D486" s="295" t="s">
        <v>3153</v>
      </c>
      <c r="E486" s="295" t="s">
        <v>14612</v>
      </c>
      <c r="F486" s="295" t="s">
        <v>14672</v>
      </c>
      <c r="G486" s="295"/>
      <c r="H486" s="295" t="s">
        <v>14613</v>
      </c>
      <c r="I486" s="295" t="s">
        <v>2030</v>
      </c>
      <c r="J486" s="297" t="str">
        <f t="shared" si="14"/>
        <v>TinTin Technology &amp; Refining</v>
      </c>
      <c r="K486" s="297" t="str">
        <f t="shared" si="15"/>
        <v>TinTin Technology &amp; Refining</v>
      </c>
    </row>
    <row r="487" spans="1:11">
      <c r="A487" s="295" t="s">
        <v>1264</v>
      </c>
      <c r="B487" s="295" t="s">
        <v>2085</v>
      </c>
      <c r="C487" s="295" t="s">
        <v>13597</v>
      </c>
      <c r="D487" s="295" t="s">
        <v>1228</v>
      </c>
      <c r="E487" s="295" t="s">
        <v>883</v>
      </c>
      <c r="F487" s="295" t="s">
        <v>14672</v>
      </c>
      <c r="G487" s="295"/>
      <c r="H487" s="295" t="s">
        <v>2084</v>
      </c>
      <c r="I487" s="295" t="s">
        <v>1954</v>
      </c>
      <c r="J487" s="297" t="str">
        <f t="shared" si="14"/>
        <v>TinToboca/ Paranapenema</v>
      </c>
      <c r="K487" s="297" t="str">
        <f t="shared" si="15"/>
        <v>TinToboca/ Paranapenema</v>
      </c>
    </row>
    <row r="488" spans="1:11">
      <c r="A488" s="295" t="s">
        <v>1264</v>
      </c>
      <c r="B488" s="295" t="s">
        <v>2121</v>
      </c>
      <c r="C488" s="295" t="s">
        <v>2121</v>
      </c>
      <c r="D488" s="295" t="s">
        <v>1020</v>
      </c>
      <c r="E488" s="295" t="s">
        <v>2122</v>
      </c>
      <c r="F488" s="295" t="s">
        <v>14672</v>
      </c>
      <c r="G488" s="295"/>
      <c r="H488" s="295" t="s">
        <v>2123</v>
      </c>
      <c r="I488" s="295" t="s">
        <v>13307</v>
      </c>
      <c r="J488" s="297" t="str">
        <f t="shared" si="14"/>
        <v>TinTuyen Quang Non-Ferrous Metals Joint Stock Company</v>
      </c>
      <c r="K488" s="297" t="str">
        <f t="shared" si="15"/>
        <v>TinTuyen Quang Non-Ferrous Metals Joint Stock Company</v>
      </c>
    </row>
    <row r="489" spans="1:11">
      <c r="A489" s="295" t="s">
        <v>1264</v>
      </c>
      <c r="B489" s="295" t="s">
        <v>2730</v>
      </c>
      <c r="C489" s="295" t="s">
        <v>2098</v>
      </c>
      <c r="D489" s="295" t="s">
        <v>1238</v>
      </c>
      <c r="E489" s="295" t="s">
        <v>926</v>
      </c>
      <c r="F489" s="295" t="s">
        <v>14672</v>
      </c>
      <c r="G489" s="295"/>
      <c r="H489" s="295" t="s">
        <v>2099</v>
      </c>
      <c r="I489" s="295" t="s">
        <v>6949</v>
      </c>
      <c r="J489" s="297" t="str">
        <f t="shared" si="14"/>
        <v>TinUnit Timah Kundur PT Tambang</v>
      </c>
      <c r="K489" s="297" t="str">
        <f t="shared" si="15"/>
        <v>TinUnit Timah Kundur PT Tambang</v>
      </c>
    </row>
    <row r="490" spans="1:11">
      <c r="A490" s="295" t="s">
        <v>1264</v>
      </c>
      <c r="B490" s="295" t="s">
        <v>3291</v>
      </c>
      <c r="C490" s="295" t="s">
        <v>3291</v>
      </c>
      <c r="D490" s="295" t="s">
        <v>1228</v>
      </c>
      <c r="E490" s="295" t="s">
        <v>909</v>
      </c>
      <c r="F490" s="295" t="s">
        <v>14672</v>
      </c>
      <c r="G490" s="295"/>
      <c r="H490" s="295" t="s">
        <v>2064</v>
      </c>
      <c r="I490" s="295" t="s">
        <v>2070</v>
      </c>
      <c r="J490" s="297" t="str">
        <f t="shared" si="14"/>
        <v>TinWhite Solder Metalurgia e Mineracao Ltda.</v>
      </c>
      <c r="K490" s="297" t="str">
        <f t="shared" si="15"/>
        <v>TinWhite Solder Metalurgia e Mineracao Ltda.</v>
      </c>
    </row>
    <row r="491" spans="1:11">
      <c r="A491" s="295" t="s">
        <v>1264</v>
      </c>
      <c r="B491" s="295" t="s">
        <v>57</v>
      </c>
      <c r="C491" s="295" t="s">
        <v>3291</v>
      </c>
      <c r="D491" s="295" t="s">
        <v>1228</v>
      </c>
      <c r="E491" s="295" t="s">
        <v>909</v>
      </c>
      <c r="F491" s="295" t="s">
        <v>14672</v>
      </c>
      <c r="G491" s="295"/>
      <c r="H491" s="295" t="s">
        <v>2064</v>
      </c>
      <c r="I491" s="295" t="s">
        <v>2070</v>
      </c>
      <c r="J491" s="297" t="str">
        <f t="shared" si="14"/>
        <v>TinWhite Solder Metalurgia e Mineração Ltda.</v>
      </c>
      <c r="K491" s="297" t="str">
        <f t="shared" si="15"/>
        <v>TinWhite Solder Metalurgia e Mineração Ltda.</v>
      </c>
    </row>
    <row r="492" spans="1:11">
      <c r="A492" s="295" t="s">
        <v>1264</v>
      </c>
      <c r="B492" s="295" t="s">
        <v>2110</v>
      </c>
      <c r="C492" s="295" t="s">
        <v>3291</v>
      </c>
      <c r="D492" s="295" t="s">
        <v>1228</v>
      </c>
      <c r="E492" s="295" t="s">
        <v>909</v>
      </c>
      <c r="F492" s="295" t="s">
        <v>14672</v>
      </c>
      <c r="G492" s="295"/>
      <c r="H492" s="295" t="s">
        <v>2064</v>
      </c>
      <c r="I492" s="295" t="s">
        <v>2070</v>
      </c>
      <c r="J492" s="297" t="str">
        <f t="shared" si="14"/>
        <v>TinWhite Solder Metalurgica</v>
      </c>
      <c r="K492" s="297" t="str">
        <f t="shared" si="15"/>
        <v>TinWhite Solder Metalurgica</v>
      </c>
    </row>
    <row r="493" spans="1:11">
      <c r="A493" s="295" t="s">
        <v>1264</v>
      </c>
      <c r="B493" s="295" t="s">
        <v>2080</v>
      </c>
      <c r="C493" s="295" t="s">
        <v>1474</v>
      </c>
      <c r="D493" s="295" t="s">
        <v>1232</v>
      </c>
      <c r="E493" s="295" t="s">
        <v>881</v>
      </c>
      <c r="F493" s="295" t="s">
        <v>14672</v>
      </c>
      <c r="G493" s="295"/>
      <c r="H493" s="295" t="s">
        <v>2076</v>
      </c>
      <c r="I493" s="295" t="s">
        <v>2056</v>
      </c>
      <c r="J493" s="297" t="str">
        <f t="shared" si="14"/>
        <v>TinXiHai - Liuzhou China Tin Group Co ltd</v>
      </c>
      <c r="K493" s="297" t="str">
        <f t="shared" si="15"/>
        <v>TinXiHai - Liuzhou China Tin Group Co ltd</v>
      </c>
    </row>
    <row r="494" spans="1:11">
      <c r="A494" s="295" t="s">
        <v>1264</v>
      </c>
      <c r="B494" s="295" t="s">
        <v>1152</v>
      </c>
      <c r="C494" s="295" t="s">
        <v>3033</v>
      </c>
      <c r="D494" s="295" t="s">
        <v>1232</v>
      </c>
      <c r="E494" s="295" t="s">
        <v>911</v>
      </c>
      <c r="F494" s="295" t="s">
        <v>14672</v>
      </c>
      <c r="G494" s="295"/>
      <c r="H494" s="295" t="s">
        <v>3170</v>
      </c>
      <c r="I494" s="295" t="s">
        <v>1830</v>
      </c>
      <c r="J494" s="297" t="str">
        <f t="shared" si="14"/>
        <v>TinYTCL</v>
      </c>
      <c r="K494" s="297" t="str">
        <f t="shared" si="15"/>
        <v>TinYTCL</v>
      </c>
    </row>
    <row r="495" spans="1:11">
      <c r="A495" s="295" t="s">
        <v>1264</v>
      </c>
      <c r="B495" s="295" t="s">
        <v>2109</v>
      </c>
      <c r="C495" s="295" t="s">
        <v>2106</v>
      </c>
      <c r="D495" s="295" t="s">
        <v>1232</v>
      </c>
      <c r="E495" s="295" t="s">
        <v>2107</v>
      </c>
      <c r="F495" s="295" t="s">
        <v>14672</v>
      </c>
      <c r="G495" s="295"/>
      <c r="H495" s="295" t="s">
        <v>3170</v>
      </c>
      <c r="I495" s="295" t="s">
        <v>1830</v>
      </c>
      <c r="J495" s="297" t="str">
        <f t="shared" si="14"/>
        <v>TinYunan Gejiu Yunxin Electrolyze Limited</v>
      </c>
      <c r="K495" s="297" t="str">
        <f t="shared" si="15"/>
        <v>TinYunan Gejiu Yunxin Electrolyze Limited</v>
      </c>
    </row>
    <row r="496" spans="1:11">
      <c r="A496" s="295" t="s">
        <v>1264</v>
      </c>
      <c r="B496" s="295" t="s">
        <v>2111</v>
      </c>
      <c r="C496" s="295" t="s">
        <v>2632</v>
      </c>
      <c r="D496" s="295" t="s">
        <v>1232</v>
      </c>
      <c r="E496" s="295" t="s">
        <v>910</v>
      </c>
      <c r="F496" s="295" t="s">
        <v>14672</v>
      </c>
      <c r="G496" s="295"/>
      <c r="H496" s="295" t="s">
        <v>3170</v>
      </c>
      <c r="I496" s="295" t="s">
        <v>1830</v>
      </c>
      <c r="J496" s="297" t="str">
        <f t="shared" si="14"/>
        <v>TinYunnan Adventure Co., Ltd.</v>
      </c>
      <c r="K496" s="297" t="str">
        <f t="shared" si="15"/>
        <v>TinYunnan Adventure Co., Ltd.</v>
      </c>
    </row>
    <row r="497" spans="1:11">
      <c r="A497" s="295" t="s">
        <v>1264</v>
      </c>
      <c r="B497" s="295" t="s">
        <v>2731</v>
      </c>
      <c r="C497" s="295" t="s">
        <v>2632</v>
      </c>
      <c r="D497" s="295" t="s">
        <v>1232</v>
      </c>
      <c r="E497" s="295" t="s">
        <v>910</v>
      </c>
      <c r="F497" s="295" t="s">
        <v>14672</v>
      </c>
      <c r="G497" s="295"/>
      <c r="H497" s="295" t="s">
        <v>3170</v>
      </c>
      <c r="I497" s="295" t="s">
        <v>1830</v>
      </c>
      <c r="J497" s="297" t="str">
        <f t="shared" si="14"/>
        <v>TinYunnan Chengfeng</v>
      </c>
      <c r="K497" s="297" t="str">
        <f t="shared" si="15"/>
        <v>TinYunnan Chengfeng</v>
      </c>
    </row>
    <row r="498" spans="1:11">
      <c r="A498" s="295" t="s">
        <v>1264</v>
      </c>
      <c r="B498" s="295" t="s">
        <v>2632</v>
      </c>
      <c r="C498" s="295" t="s">
        <v>2632</v>
      </c>
      <c r="D498" s="295" t="s">
        <v>1232</v>
      </c>
      <c r="E498" s="295" t="s">
        <v>910</v>
      </c>
      <c r="F498" s="295" t="s">
        <v>14672</v>
      </c>
      <c r="G498" s="295"/>
      <c r="H498" s="295" t="s">
        <v>3170</v>
      </c>
      <c r="I498" s="295" t="s">
        <v>1830</v>
      </c>
      <c r="J498" s="297" t="str">
        <f t="shared" si="14"/>
        <v>TinYunnan Chengfeng Non-ferrous Metals Co., Ltd.</v>
      </c>
      <c r="K498" s="297" t="str">
        <f t="shared" si="15"/>
        <v>TinYunnan Chengfeng Non-ferrous Metals Co., Ltd.</v>
      </c>
    </row>
    <row r="499" spans="1:11">
      <c r="A499" s="295" t="s">
        <v>1264</v>
      </c>
      <c r="B499" s="295" t="s">
        <v>14715</v>
      </c>
      <c r="C499" s="295" t="s">
        <v>2073</v>
      </c>
      <c r="D499" s="295" t="s">
        <v>1232</v>
      </c>
      <c r="E499" s="295" t="s">
        <v>878</v>
      </c>
      <c r="F499" s="295" t="s">
        <v>14672</v>
      </c>
      <c r="G499" s="295"/>
      <c r="H499" s="295" t="s">
        <v>3170</v>
      </c>
      <c r="I499" s="295" t="s">
        <v>1830</v>
      </c>
      <c r="J499" s="297" t="str">
        <f t="shared" si="14"/>
        <v>TinYunnan Gejiu Zili Metallurgy Co. Ltd.</v>
      </c>
      <c r="K499" s="297" t="str">
        <f t="shared" si="15"/>
        <v>TinYunnan Gejiu Zili Metallurgy Co. Ltd.</v>
      </c>
    </row>
    <row r="500" spans="1:11">
      <c r="A500" s="295" t="s">
        <v>1264</v>
      </c>
      <c r="B500" s="295" t="s">
        <v>3027</v>
      </c>
      <c r="C500" s="295" t="s">
        <v>2106</v>
      </c>
      <c r="D500" s="295" t="s">
        <v>1232</v>
      </c>
      <c r="E500" s="295" t="s">
        <v>2107</v>
      </c>
      <c r="F500" s="295" t="s">
        <v>14672</v>
      </c>
      <c r="G500" s="295"/>
      <c r="H500" s="295" t="s">
        <v>3170</v>
      </c>
      <c r="I500" s="295" t="s">
        <v>1830</v>
      </c>
      <c r="J500" s="297" t="str">
        <f t="shared" si="14"/>
        <v>TinYunNan Gejiu Yunxin Electrolyze Limited</v>
      </c>
      <c r="K500" s="297" t="str">
        <f t="shared" si="15"/>
        <v>TinYunNan Gejiu Yunxin Electrolyze Limited</v>
      </c>
    </row>
    <row r="501" spans="1:11">
      <c r="A501" s="295" t="s">
        <v>1264</v>
      </c>
      <c r="B501" s="295" t="s">
        <v>3292</v>
      </c>
      <c r="C501" s="295" t="s">
        <v>2632</v>
      </c>
      <c r="D501" s="295" t="s">
        <v>1232</v>
      </c>
      <c r="E501" s="295" t="s">
        <v>910</v>
      </c>
      <c r="F501" s="295" t="s">
        <v>14672</v>
      </c>
      <c r="G501" s="295"/>
      <c r="H501" s="295" t="s">
        <v>3170</v>
      </c>
      <c r="I501" s="295" t="s">
        <v>1830</v>
      </c>
      <c r="J501" s="297" t="str">
        <f t="shared" si="14"/>
        <v>TinYunnan ride non-ferrous metal co., LTD</v>
      </c>
      <c r="K501" s="297" t="str">
        <f t="shared" si="15"/>
        <v>TinYunnan ride non-ferrous metal co., LTD</v>
      </c>
    </row>
    <row r="502" spans="1:11">
      <c r="A502" s="295" t="s">
        <v>1264</v>
      </c>
      <c r="B502" s="295" t="s">
        <v>3033</v>
      </c>
      <c r="C502" s="295" t="s">
        <v>3033</v>
      </c>
      <c r="D502" s="295" t="s">
        <v>1232</v>
      </c>
      <c r="E502" s="295" t="s">
        <v>911</v>
      </c>
      <c r="F502" s="295" t="s">
        <v>14672</v>
      </c>
      <c r="G502" s="295"/>
      <c r="H502" s="295" t="s">
        <v>3170</v>
      </c>
      <c r="I502" s="295" t="s">
        <v>1830</v>
      </c>
      <c r="J502" s="297" t="str">
        <f t="shared" si="14"/>
        <v>TinYunnan Tin Company Limited</v>
      </c>
      <c r="K502" s="297" t="str">
        <f t="shared" si="15"/>
        <v>TinYunnan Tin Company Limited</v>
      </c>
    </row>
    <row r="503" spans="1:11">
      <c r="A503" s="295" t="s">
        <v>1264</v>
      </c>
      <c r="B503" s="295" t="s">
        <v>58</v>
      </c>
      <c r="C503" s="295" t="s">
        <v>3033</v>
      </c>
      <c r="D503" s="295" t="s">
        <v>1232</v>
      </c>
      <c r="E503" s="295" t="s">
        <v>911</v>
      </c>
      <c r="F503" s="295" t="s">
        <v>14672</v>
      </c>
      <c r="G503" s="295"/>
      <c r="H503" s="295" t="s">
        <v>3170</v>
      </c>
      <c r="I503" s="295" t="s">
        <v>1830</v>
      </c>
      <c r="J503" s="297" t="str">
        <f t="shared" si="14"/>
        <v>TinYunnan Tin Company, Ltd.</v>
      </c>
      <c r="K503" s="297" t="str">
        <f t="shared" si="15"/>
        <v>TinYunnan Tin Company, Ltd.</v>
      </c>
    </row>
    <row r="504" spans="1:11">
      <c r="A504" s="295" t="s">
        <v>1264</v>
      </c>
      <c r="B504" s="295" t="s">
        <v>2112</v>
      </c>
      <c r="C504" s="295" t="s">
        <v>2632</v>
      </c>
      <c r="D504" s="295" t="s">
        <v>1232</v>
      </c>
      <c r="E504" s="295" t="s">
        <v>910</v>
      </c>
      <c r="F504" s="295" t="s">
        <v>14672</v>
      </c>
      <c r="G504" s="295"/>
      <c r="H504" s="295" t="s">
        <v>3170</v>
      </c>
      <c r="I504" s="295" t="s">
        <v>1830</v>
      </c>
      <c r="J504" s="297" t="str">
        <f t="shared" si="14"/>
        <v>TinYunnan wind Nonferrous Metals Co., Ltd.</v>
      </c>
      <c r="K504" s="297" t="str">
        <f t="shared" si="15"/>
        <v>TinYunnan wind Nonferrous Metals Co., Ltd.</v>
      </c>
    </row>
    <row r="505" spans="1:11">
      <c r="A505" s="295" t="s">
        <v>1264</v>
      </c>
      <c r="B505" s="295" t="s">
        <v>3293</v>
      </c>
      <c r="C505" s="295" t="s">
        <v>3033</v>
      </c>
      <c r="D505" s="295" t="s">
        <v>1232</v>
      </c>
      <c r="E505" s="295" t="s">
        <v>911</v>
      </c>
      <c r="F505" s="295" t="s">
        <v>14672</v>
      </c>
      <c r="G505" s="295"/>
      <c r="H505" s="295" t="s">
        <v>3170</v>
      </c>
      <c r="I505" s="295" t="s">
        <v>1830</v>
      </c>
      <c r="J505" s="297" t="str">
        <f t="shared" si="14"/>
        <v>TinYunnan Xi YE</v>
      </c>
      <c r="K505" s="297" t="str">
        <f t="shared" si="15"/>
        <v>TinYunnan Xi YE</v>
      </c>
    </row>
    <row r="506" spans="1:11">
      <c r="A506" s="295" t="s">
        <v>1264</v>
      </c>
      <c r="B506" s="295" t="s">
        <v>51</v>
      </c>
      <c r="C506" s="295" t="s">
        <v>3033</v>
      </c>
      <c r="D506" s="295" t="s">
        <v>1232</v>
      </c>
      <c r="E506" s="295" t="s">
        <v>911</v>
      </c>
      <c r="F506" s="295" t="s">
        <v>14672</v>
      </c>
      <c r="G506" s="295"/>
      <c r="H506" s="295" t="s">
        <v>3170</v>
      </c>
      <c r="I506" s="295" t="s">
        <v>1830</v>
      </c>
      <c r="J506" s="297" t="str">
        <f t="shared" si="14"/>
        <v>TinYuntinic Resources</v>
      </c>
      <c r="K506" s="297" t="str">
        <f t="shared" si="15"/>
        <v>TinYuntinic Resources</v>
      </c>
    </row>
    <row r="507" spans="1:11">
      <c r="A507" s="295" t="s">
        <v>1264</v>
      </c>
      <c r="B507" s="295" t="s">
        <v>3028</v>
      </c>
      <c r="C507" s="295" t="s">
        <v>2106</v>
      </c>
      <c r="D507" s="295" t="s">
        <v>1232</v>
      </c>
      <c r="E507" s="295" t="s">
        <v>2107</v>
      </c>
      <c r="F507" s="295" t="s">
        <v>14672</v>
      </c>
      <c r="G507" s="295"/>
      <c r="H507" s="295" t="s">
        <v>3170</v>
      </c>
      <c r="I507" s="295" t="s">
        <v>1830</v>
      </c>
      <c r="J507" s="297" t="str">
        <f t="shared" si="14"/>
        <v>TinYUNXIN colored electrolysis Company Limited</v>
      </c>
      <c r="K507" s="297" t="str">
        <f t="shared" si="15"/>
        <v>TinYUNXIN colored electrolysis Company Limited</v>
      </c>
    </row>
    <row r="508" spans="1:11">
      <c r="A508" s="295" t="s">
        <v>1264</v>
      </c>
      <c r="B508" s="295" t="s">
        <v>2168</v>
      </c>
      <c r="C508" s="295"/>
      <c r="D508" s="295"/>
      <c r="E508" s="295"/>
      <c r="F508" s="295"/>
      <c r="H508" s="295"/>
      <c r="J508" s="297" t="str">
        <f t="shared" si="14"/>
        <v>TinSmelter not listed</v>
      </c>
      <c r="K508" s="297" t="str">
        <f t="shared" si="15"/>
        <v>TinSmelter not listed</v>
      </c>
    </row>
    <row r="509" spans="1:11">
      <c r="A509" s="295" t="s">
        <v>1264</v>
      </c>
      <c r="B509" s="295" t="s">
        <v>1469</v>
      </c>
      <c r="C509" s="295" t="s">
        <v>565</v>
      </c>
      <c r="D509" s="295" t="s">
        <v>565</v>
      </c>
      <c r="E509" s="295"/>
      <c r="F509" s="295"/>
      <c r="H509" s="295"/>
      <c r="J509" s="297" t="str">
        <f t="shared" si="14"/>
        <v>TinSmelter not yet identified</v>
      </c>
      <c r="K509" s="297" t="str">
        <f t="shared" si="15"/>
        <v>TinSmelter not yet identified</v>
      </c>
    </row>
    <row r="510" spans="1:11">
      <c r="A510" s="295" t="s">
        <v>1266</v>
      </c>
      <c r="B510" s="295" t="s">
        <v>2129</v>
      </c>
      <c r="C510" s="295" t="s">
        <v>2129</v>
      </c>
      <c r="D510" s="295" t="s">
        <v>1241</v>
      </c>
      <c r="E510" s="295" t="s">
        <v>912</v>
      </c>
      <c r="F510" s="295" t="s">
        <v>14672</v>
      </c>
      <c r="G510" s="295"/>
      <c r="H510" s="295" t="s">
        <v>2592</v>
      </c>
      <c r="I510" s="295" t="s">
        <v>2593</v>
      </c>
      <c r="J510" s="297" t="str">
        <f t="shared" si="14"/>
        <v>TungstenA.L.M.T. TUNGSTEN Corp.</v>
      </c>
      <c r="K510" s="297" t="str">
        <f t="shared" si="15"/>
        <v>TungstenA.L.M.T. TUNGSTEN Corp.</v>
      </c>
    </row>
    <row r="511" spans="1:11">
      <c r="A511" s="295" t="s">
        <v>1266</v>
      </c>
      <c r="B511" s="295" t="s">
        <v>2773</v>
      </c>
      <c r="C511" s="295" t="s">
        <v>2773</v>
      </c>
      <c r="D511" s="295" t="s">
        <v>1228</v>
      </c>
      <c r="E511" s="295" t="s">
        <v>2774</v>
      </c>
      <c r="F511" s="295" t="s">
        <v>14672</v>
      </c>
      <c r="G511" s="295"/>
      <c r="H511" s="295" t="s">
        <v>2775</v>
      </c>
      <c r="I511" s="295" t="s">
        <v>1954</v>
      </c>
      <c r="J511" s="297" t="str">
        <f t="shared" si="14"/>
        <v>TungstenACL Metais Eireli</v>
      </c>
      <c r="K511" s="297" t="str">
        <f t="shared" si="15"/>
        <v>TungstenACL Metais Eireli</v>
      </c>
    </row>
    <row r="512" spans="1:11">
      <c r="A512" s="295" t="s">
        <v>1266</v>
      </c>
      <c r="B512" s="295" t="s">
        <v>2130</v>
      </c>
      <c r="C512" s="295" t="s">
        <v>2129</v>
      </c>
      <c r="D512" s="295" t="s">
        <v>1241</v>
      </c>
      <c r="E512" s="295" t="s">
        <v>912</v>
      </c>
      <c r="F512" s="295" t="s">
        <v>14672</v>
      </c>
      <c r="G512" s="295"/>
      <c r="H512" s="295" t="s">
        <v>2592</v>
      </c>
      <c r="I512" s="295" t="s">
        <v>2593</v>
      </c>
      <c r="J512" s="297" t="str">
        <f t="shared" si="14"/>
        <v>TungstenAllied Material Corporation</v>
      </c>
      <c r="K512" s="297" t="str">
        <f t="shared" si="15"/>
        <v>TungstenAllied Material Corporation</v>
      </c>
    </row>
    <row r="513" spans="1:11">
      <c r="A513" s="295" t="s">
        <v>1266</v>
      </c>
      <c r="B513" s="295" t="s">
        <v>2131</v>
      </c>
      <c r="C513" s="295" t="s">
        <v>2129</v>
      </c>
      <c r="D513" s="295" t="s">
        <v>1241</v>
      </c>
      <c r="E513" s="295" t="s">
        <v>912</v>
      </c>
      <c r="F513" s="295" t="s">
        <v>14672</v>
      </c>
      <c r="G513" s="295"/>
      <c r="H513" s="295" t="s">
        <v>2592</v>
      </c>
      <c r="I513" s="295" t="s">
        <v>2593</v>
      </c>
      <c r="J513" s="297" t="str">
        <f t="shared" si="14"/>
        <v>TungstenALMT Corp</v>
      </c>
      <c r="K513" s="297" t="str">
        <f t="shared" si="15"/>
        <v>TungstenALMT Corp</v>
      </c>
    </row>
    <row r="514" spans="1:11">
      <c r="A514" s="295" t="s">
        <v>1266</v>
      </c>
      <c r="B514" s="295" t="s">
        <v>2732</v>
      </c>
      <c r="C514" s="295" t="s">
        <v>2129</v>
      </c>
      <c r="D514" s="295" t="s">
        <v>1241</v>
      </c>
      <c r="E514" s="295" t="s">
        <v>912</v>
      </c>
      <c r="F514" s="295" t="s">
        <v>14672</v>
      </c>
      <c r="G514" s="295"/>
      <c r="H514" s="295" t="s">
        <v>2592</v>
      </c>
      <c r="I514" s="295" t="s">
        <v>2593</v>
      </c>
      <c r="J514" s="297" t="str">
        <f t="shared" si="14"/>
        <v>TungstenALMT Sumitomo Group</v>
      </c>
      <c r="K514" s="297" t="str">
        <f t="shared" si="15"/>
        <v>TungstenALMT Sumitomo Group</v>
      </c>
    </row>
    <row r="515" spans="1:11">
      <c r="A515" s="295" t="s">
        <v>1266</v>
      </c>
      <c r="B515" s="295" t="s">
        <v>1567</v>
      </c>
      <c r="C515" s="295" t="s">
        <v>1567</v>
      </c>
      <c r="D515" s="295" t="s">
        <v>1020</v>
      </c>
      <c r="E515" s="295" t="s">
        <v>1568</v>
      </c>
      <c r="F515" s="295" t="s">
        <v>14672</v>
      </c>
      <c r="G515" s="295"/>
      <c r="H515" s="295" t="s">
        <v>2153</v>
      </c>
      <c r="I515" s="295" t="s">
        <v>2154</v>
      </c>
      <c r="J515" s="297" t="str">
        <f t="shared" si="14"/>
        <v>TungstenAsia Tungsten Products Vietnam Ltd.</v>
      </c>
      <c r="K515" s="297" t="str">
        <f t="shared" si="15"/>
        <v>TungstenAsia Tungsten Products Vietnam Ltd.</v>
      </c>
    </row>
    <row r="516" spans="1:11">
      <c r="A516" s="295" t="s">
        <v>1266</v>
      </c>
      <c r="B516" s="295" t="s">
        <v>2733</v>
      </c>
      <c r="C516" s="295" t="s">
        <v>163</v>
      </c>
      <c r="D516" s="295" t="s">
        <v>3153</v>
      </c>
      <c r="E516" s="295" t="s">
        <v>913</v>
      </c>
      <c r="F516" s="295" t="s">
        <v>14672</v>
      </c>
      <c r="G516" s="295"/>
      <c r="H516" s="295" t="s">
        <v>2132</v>
      </c>
      <c r="I516" s="295" t="s">
        <v>2133</v>
      </c>
      <c r="J516" s="297" t="str">
        <f t="shared" si="14"/>
        <v>TungstenATI Metalworking Products</v>
      </c>
      <c r="K516" s="297" t="str">
        <f t="shared" si="15"/>
        <v>TungstenATI Metalworking Products</v>
      </c>
    </row>
    <row r="517" spans="1:11">
      <c r="A517" s="295" t="s">
        <v>1266</v>
      </c>
      <c r="B517" s="295" t="s">
        <v>1303</v>
      </c>
      <c r="C517" s="295" t="s">
        <v>163</v>
      </c>
      <c r="D517" s="295" t="s">
        <v>3153</v>
      </c>
      <c r="E517" s="295" t="s">
        <v>913</v>
      </c>
      <c r="F517" s="295" t="s">
        <v>14672</v>
      </c>
      <c r="G517" s="295"/>
      <c r="H517" s="295" t="s">
        <v>2132</v>
      </c>
      <c r="I517" s="295" t="s">
        <v>2133</v>
      </c>
      <c r="J517" s="297" t="str">
        <f t="shared" si="14"/>
        <v>TungstenATI Tungsten Materials</v>
      </c>
      <c r="K517" s="297" t="str">
        <f t="shared" si="15"/>
        <v>TungstenATI Tungsten Materials</v>
      </c>
    </row>
    <row r="518" spans="1:11">
      <c r="A518" s="295" t="s">
        <v>1266</v>
      </c>
      <c r="B518" s="295" t="s">
        <v>2738</v>
      </c>
      <c r="C518" s="295" t="s">
        <v>1529</v>
      </c>
      <c r="D518" s="295" t="s">
        <v>1232</v>
      </c>
      <c r="E518" s="295" t="s">
        <v>914</v>
      </c>
      <c r="F518" s="295" t="s">
        <v>14672</v>
      </c>
      <c r="G518" s="295"/>
      <c r="H518" s="295" t="s">
        <v>2134</v>
      </c>
      <c r="I518" s="295" t="s">
        <v>1975</v>
      </c>
      <c r="J518" s="297" t="str">
        <f t="shared" ref="J518:J574" si="16">A518&amp;B518</f>
        <v>TungstenChaozhou Xianglu Tungsten Industry Co., Ltd.</v>
      </c>
      <c r="K518" s="297" t="str">
        <f t="shared" ref="K518:K574" si="17">A518&amp;B518</f>
        <v>TungstenChaozhou Xianglu Tungsten Industry Co., Ltd.</v>
      </c>
    </row>
    <row r="519" spans="1:11">
      <c r="A519" s="295" t="s">
        <v>1266</v>
      </c>
      <c r="B519" s="295" t="s">
        <v>1569</v>
      </c>
      <c r="C519" s="295" t="s">
        <v>1569</v>
      </c>
      <c r="D519" s="295" t="s">
        <v>1232</v>
      </c>
      <c r="E519" s="295" t="s">
        <v>1570</v>
      </c>
      <c r="F519" s="295" t="s">
        <v>14672</v>
      </c>
      <c r="G519" s="295"/>
      <c r="H519" s="295" t="s">
        <v>2075</v>
      </c>
      <c r="I519" s="295" t="s">
        <v>1851</v>
      </c>
      <c r="J519" s="297" t="str">
        <f t="shared" si="16"/>
        <v>TungstenChenzhou Diamond Tungsten Products Co., Ltd.</v>
      </c>
      <c r="K519" s="297" t="str">
        <f t="shared" si="17"/>
        <v>TungstenChenzhou Diamond Tungsten Products Co., Ltd.</v>
      </c>
    </row>
    <row r="520" spans="1:11">
      <c r="A520" s="295" t="s">
        <v>1266</v>
      </c>
      <c r="B520" s="295" t="s">
        <v>2138</v>
      </c>
      <c r="C520" s="295" t="s">
        <v>164</v>
      </c>
      <c r="D520" s="295" t="s">
        <v>1232</v>
      </c>
      <c r="E520" s="295" t="s">
        <v>921</v>
      </c>
      <c r="F520" s="295" t="s">
        <v>14672</v>
      </c>
      <c r="G520" s="295"/>
      <c r="H520" s="295" t="s">
        <v>2074</v>
      </c>
      <c r="I520" s="295" t="s">
        <v>1866</v>
      </c>
      <c r="J520" s="297" t="str">
        <f t="shared" si="16"/>
        <v>TungstenChina National Non Ferrous</v>
      </c>
      <c r="K520" s="297" t="str">
        <f t="shared" si="17"/>
        <v>TungstenChina National Non Ferrous</v>
      </c>
    </row>
    <row r="521" spans="1:11">
      <c r="A521" s="295" t="s">
        <v>1266</v>
      </c>
      <c r="B521" s="295" t="s">
        <v>1528</v>
      </c>
      <c r="C521" s="295" t="s">
        <v>1528</v>
      </c>
      <c r="D521" s="295" t="s">
        <v>1232</v>
      </c>
      <c r="E521" s="295" t="s">
        <v>915</v>
      </c>
      <c r="F521" s="295" t="s">
        <v>14672</v>
      </c>
      <c r="G521" s="295"/>
      <c r="H521" s="295" t="s">
        <v>2074</v>
      </c>
      <c r="I521" s="295" t="s">
        <v>1866</v>
      </c>
      <c r="J521" s="297" t="str">
        <f t="shared" si="16"/>
        <v>TungstenChongyi Zhangyuan Tungsten Co., Ltd.</v>
      </c>
      <c r="K521" s="297" t="str">
        <f t="shared" si="17"/>
        <v>TungstenChongyi Zhangyuan Tungsten Co., Ltd.</v>
      </c>
    </row>
    <row r="522" spans="1:11">
      <c r="A522" s="295" t="s">
        <v>1266</v>
      </c>
      <c r="B522" s="295" t="s">
        <v>939</v>
      </c>
      <c r="C522" s="295" t="s">
        <v>939</v>
      </c>
      <c r="D522" s="295" t="s">
        <v>1232</v>
      </c>
      <c r="E522" s="295" t="s">
        <v>916</v>
      </c>
      <c r="F522" s="295" t="s">
        <v>14672</v>
      </c>
      <c r="G522" s="295"/>
      <c r="H522" s="295" t="s">
        <v>2136</v>
      </c>
      <c r="I522" s="295" t="s">
        <v>1972</v>
      </c>
      <c r="J522" s="297" t="str">
        <f t="shared" si="16"/>
        <v>TungstenFujian Jinxin Tungsten Co., Ltd.</v>
      </c>
      <c r="K522" s="297" t="str">
        <f t="shared" si="17"/>
        <v>TungstenFujian Jinxin Tungsten Co., Ltd.</v>
      </c>
    </row>
    <row r="523" spans="1:11">
      <c r="A523" s="295" t="s">
        <v>1266</v>
      </c>
      <c r="B523" s="295" t="s">
        <v>14322</v>
      </c>
      <c r="C523" s="295" t="s">
        <v>14322</v>
      </c>
      <c r="D523" s="295" t="s">
        <v>1232</v>
      </c>
      <c r="E523" s="295" t="s">
        <v>3294</v>
      </c>
      <c r="F523" s="295" t="s">
        <v>14672</v>
      </c>
      <c r="G523" s="295"/>
      <c r="H523" s="295" t="s">
        <v>2074</v>
      </c>
      <c r="I523" s="295" t="s">
        <v>1866</v>
      </c>
      <c r="J523" s="297" t="str">
        <f t="shared" si="16"/>
        <v>TungstenGanzhou Haichuang Tungsten Co., Ltd.</v>
      </c>
      <c r="K523" s="297" t="str">
        <f t="shared" si="17"/>
        <v>TungstenGanzhou Haichuang Tungsten Co., Ltd.</v>
      </c>
    </row>
    <row r="524" spans="1:11">
      <c r="A524" s="295" t="s">
        <v>1266</v>
      </c>
      <c r="B524" s="295" t="s">
        <v>164</v>
      </c>
      <c r="C524" s="295" t="s">
        <v>164</v>
      </c>
      <c r="D524" s="295" t="s">
        <v>1232</v>
      </c>
      <c r="E524" s="295" t="s">
        <v>921</v>
      </c>
      <c r="F524" s="295" t="s">
        <v>14672</v>
      </c>
      <c r="G524" s="295"/>
      <c r="H524" s="295" t="s">
        <v>2074</v>
      </c>
      <c r="I524" s="295" t="s">
        <v>1866</v>
      </c>
      <c r="J524" s="297" t="str">
        <f t="shared" si="16"/>
        <v>TungstenGanzhou Huaxing Tungsten Products Co., Ltd.</v>
      </c>
      <c r="K524" s="297" t="str">
        <f t="shared" si="17"/>
        <v>TungstenGanzhou Huaxing Tungsten Products Co., Ltd.</v>
      </c>
    </row>
    <row r="525" spans="1:11">
      <c r="A525" s="295" t="s">
        <v>1266</v>
      </c>
      <c r="B525" s="295" t="s">
        <v>166</v>
      </c>
      <c r="C525" s="295" t="s">
        <v>166</v>
      </c>
      <c r="D525" s="295" t="s">
        <v>1232</v>
      </c>
      <c r="E525" s="295" t="s">
        <v>155</v>
      </c>
      <c r="F525" s="295" t="s">
        <v>14672</v>
      </c>
      <c r="G525" s="295"/>
      <c r="H525" s="295" t="s">
        <v>2074</v>
      </c>
      <c r="I525" s="295" t="s">
        <v>1866</v>
      </c>
      <c r="J525" s="297" t="str">
        <f t="shared" si="16"/>
        <v>TungstenGanzhou Jiangwu Ferrotungsten Co., Ltd.</v>
      </c>
      <c r="K525" s="297" t="str">
        <f t="shared" si="17"/>
        <v>TungstenGanzhou Jiangwu Ferrotungsten Co., Ltd.</v>
      </c>
    </row>
    <row r="526" spans="1:11">
      <c r="A526" s="295" t="s">
        <v>1266</v>
      </c>
      <c r="B526" s="295" t="s">
        <v>460</v>
      </c>
      <c r="C526" s="295" t="s">
        <v>460</v>
      </c>
      <c r="D526" s="295" t="s">
        <v>1232</v>
      </c>
      <c r="E526" s="295" t="s">
        <v>461</v>
      </c>
      <c r="F526" s="295" t="s">
        <v>14672</v>
      </c>
      <c r="G526" s="295"/>
      <c r="H526" s="295" t="s">
        <v>2074</v>
      </c>
      <c r="I526" s="295" t="s">
        <v>1866</v>
      </c>
      <c r="J526" s="297" t="str">
        <f t="shared" si="16"/>
        <v>TungstenGanzhou Seadragon W &amp; Mo Co., Ltd.</v>
      </c>
      <c r="K526" s="297" t="str">
        <f t="shared" si="17"/>
        <v>TungstenGanzhou Seadragon W &amp; Mo Co., Ltd.</v>
      </c>
    </row>
    <row r="527" spans="1:11">
      <c r="A527" s="295" t="s">
        <v>1266</v>
      </c>
      <c r="B527" s="295" t="s">
        <v>1571</v>
      </c>
      <c r="C527" s="295" t="s">
        <v>1571</v>
      </c>
      <c r="D527" s="295" t="s">
        <v>1232</v>
      </c>
      <c r="E527" s="295" t="s">
        <v>1572</v>
      </c>
      <c r="F527" s="295" t="s">
        <v>14672</v>
      </c>
      <c r="G527" s="295"/>
      <c r="H527" s="295" t="s">
        <v>2074</v>
      </c>
      <c r="I527" s="295" t="s">
        <v>1866</v>
      </c>
      <c r="J527" s="297" t="str">
        <f t="shared" si="16"/>
        <v>TungstenGanzhou Yatai Tungsten Co., Ltd.</v>
      </c>
      <c r="K527" s="297" t="str">
        <f t="shared" si="17"/>
        <v>TungstenGanzhou Yatai Tungsten Co., Ltd.</v>
      </c>
    </row>
    <row r="528" spans="1:11">
      <c r="A528" s="295" t="s">
        <v>1266</v>
      </c>
      <c r="B528" s="295" t="s">
        <v>1</v>
      </c>
      <c r="C528" s="295" t="s">
        <v>1</v>
      </c>
      <c r="D528" s="295" t="s">
        <v>3153</v>
      </c>
      <c r="E528" s="295" t="s">
        <v>917</v>
      </c>
      <c r="F528" s="295" t="s">
        <v>14672</v>
      </c>
      <c r="G528" s="295"/>
      <c r="H528" s="295" t="s">
        <v>2137</v>
      </c>
      <c r="I528" s="295" t="s">
        <v>2030</v>
      </c>
      <c r="J528" s="297" t="str">
        <f t="shared" si="16"/>
        <v>TungstenGlobal Tungsten &amp; Powders Corp.</v>
      </c>
      <c r="K528" s="297" t="str">
        <f t="shared" si="17"/>
        <v>TungstenGlobal Tungsten &amp; Powders Corp.</v>
      </c>
    </row>
    <row r="529" spans="1:11">
      <c r="A529" s="295" t="s">
        <v>1266</v>
      </c>
      <c r="B529" s="295" t="s">
        <v>1153</v>
      </c>
      <c r="C529" s="295" t="s">
        <v>1</v>
      </c>
      <c r="D529" s="295" t="s">
        <v>3153</v>
      </c>
      <c r="E529" s="295" t="s">
        <v>917</v>
      </c>
      <c r="F529" s="295" t="s">
        <v>14672</v>
      </c>
      <c r="G529" s="295"/>
      <c r="H529" s="295" t="s">
        <v>2137</v>
      </c>
      <c r="I529" s="295" t="s">
        <v>2030</v>
      </c>
      <c r="J529" s="297" t="str">
        <f t="shared" si="16"/>
        <v>TungstenGTP</v>
      </c>
      <c r="K529" s="297" t="str">
        <f t="shared" si="17"/>
        <v>TungstenGTP</v>
      </c>
    </row>
    <row r="530" spans="1:11">
      <c r="A530" s="295" t="s">
        <v>1266</v>
      </c>
      <c r="B530" s="295" t="s">
        <v>1529</v>
      </c>
      <c r="C530" s="295" t="s">
        <v>1529</v>
      </c>
      <c r="D530" s="295" t="s">
        <v>1232</v>
      </c>
      <c r="E530" s="295" t="s">
        <v>914</v>
      </c>
      <c r="F530" s="295" t="s">
        <v>14672</v>
      </c>
      <c r="G530" s="295"/>
      <c r="H530" s="295" t="s">
        <v>2134</v>
      </c>
      <c r="I530" s="295" t="s">
        <v>1975</v>
      </c>
      <c r="J530" s="297" t="str">
        <f t="shared" si="16"/>
        <v>TungstenGuangdong Xianglu Tungsten Co., Ltd.</v>
      </c>
      <c r="K530" s="297" t="str">
        <f t="shared" si="17"/>
        <v>TungstenGuangdong Xianglu Tungsten Co., Ltd.</v>
      </c>
    </row>
    <row r="531" spans="1:11">
      <c r="A531" s="295" t="s">
        <v>1266</v>
      </c>
      <c r="B531" s="295" t="s">
        <v>3020</v>
      </c>
      <c r="C531" s="295" t="s">
        <v>3020</v>
      </c>
      <c r="D531" s="295" t="s">
        <v>1234</v>
      </c>
      <c r="E531" s="295" t="s">
        <v>1597</v>
      </c>
      <c r="F531" s="295" t="s">
        <v>14672</v>
      </c>
      <c r="G531" s="295"/>
      <c r="H531" s="295" t="s">
        <v>2043</v>
      </c>
      <c r="I531" s="295" t="s">
        <v>1805</v>
      </c>
      <c r="J531" s="297" t="str">
        <f t="shared" si="16"/>
        <v>TungstenH.C. Starck Smelting GmbH &amp; Co. KG</v>
      </c>
      <c r="K531" s="297" t="str">
        <f t="shared" si="17"/>
        <v>TungstenH.C. Starck Smelting GmbH &amp; Co. KG</v>
      </c>
    </row>
    <row r="532" spans="1:11">
      <c r="A532" s="295" t="s">
        <v>1266</v>
      </c>
      <c r="B532" s="295" t="s">
        <v>3295</v>
      </c>
      <c r="C532" s="295" t="s">
        <v>3295</v>
      </c>
      <c r="D532" s="295" t="s">
        <v>1234</v>
      </c>
      <c r="E532" s="295" t="s">
        <v>1596</v>
      </c>
      <c r="F532" s="295" t="s">
        <v>14672</v>
      </c>
      <c r="G532" s="295"/>
      <c r="H532" s="295" t="s">
        <v>2042</v>
      </c>
      <c r="I532" s="295" t="s">
        <v>5094</v>
      </c>
      <c r="J532" s="297" t="str">
        <f t="shared" si="16"/>
        <v>TungstenH.C. Starck Tungsten GmbH</v>
      </c>
      <c r="K532" s="297" t="str">
        <f t="shared" si="17"/>
        <v>TungstenH.C. Starck Tungsten GmbH</v>
      </c>
    </row>
    <row r="533" spans="1:11">
      <c r="A533" s="295" t="s">
        <v>1266</v>
      </c>
      <c r="B533" s="295" t="s">
        <v>14323</v>
      </c>
      <c r="C533" s="295" t="s">
        <v>166</v>
      </c>
      <c r="D533" s="295" t="s">
        <v>1232</v>
      </c>
      <c r="E533" s="295" t="s">
        <v>155</v>
      </c>
      <c r="F533" s="295" t="s">
        <v>14672</v>
      </c>
      <c r="G533" s="295"/>
      <c r="H533" s="295" t="s">
        <v>2074</v>
      </c>
      <c r="I533" s="295" t="s">
        <v>1866</v>
      </c>
      <c r="J533" s="297" t="str">
        <f t="shared" si="16"/>
        <v>TungstenHan River Pelican State Alloy Co., Ltd.</v>
      </c>
      <c r="K533" s="297" t="str">
        <f t="shared" si="17"/>
        <v>TungstenHan River Pelican State Alloy Co., Ltd.</v>
      </c>
    </row>
    <row r="534" spans="1:11">
      <c r="A534" s="295" t="s">
        <v>1266</v>
      </c>
      <c r="B534" s="295" t="s">
        <v>15424</v>
      </c>
      <c r="C534" s="295" t="s">
        <v>1530</v>
      </c>
      <c r="D534" s="295" t="s">
        <v>1232</v>
      </c>
      <c r="E534" s="295" t="s">
        <v>919</v>
      </c>
      <c r="F534" s="295" t="s">
        <v>14672</v>
      </c>
      <c r="G534" s="295"/>
      <c r="H534" s="295" t="s">
        <v>2033</v>
      </c>
      <c r="I534" s="295" t="s">
        <v>1851</v>
      </c>
      <c r="J534" s="297" t="str">
        <f t="shared" si="16"/>
        <v>TungstenHunan Chun-Chang non-ferrous Smelting &amp; Concentrating Co., Ltd.</v>
      </c>
      <c r="K534" s="297" t="str">
        <f t="shared" si="17"/>
        <v>TungstenHunan Chun-Chang non-ferrous Smelting &amp; Concentrating Co., Ltd.</v>
      </c>
    </row>
    <row r="535" spans="1:11">
      <c r="A535" s="295" t="s">
        <v>1266</v>
      </c>
      <c r="B535" s="295" t="s">
        <v>2704</v>
      </c>
      <c r="C535" s="295" t="s">
        <v>2704</v>
      </c>
      <c r="D535" s="295" t="s">
        <v>1232</v>
      </c>
      <c r="E535" s="295" t="s">
        <v>918</v>
      </c>
      <c r="F535" s="295" t="s">
        <v>14672</v>
      </c>
      <c r="G535" s="295"/>
      <c r="H535" s="295" t="s">
        <v>2594</v>
      </c>
      <c r="I535" s="295" t="s">
        <v>1851</v>
      </c>
      <c r="J535" s="297" t="str">
        <f t="shared" si="16"/>
        <v>TungstenHunan Chenzhou Mining Co., Ltd.</v>
      </c>
      <c r="K535" s="297" t="str">
        <f t="shared" si="17"/>
        <v>TungstenHunan Chenzhou Mining Co., Ltd.</v>
      </c>
    </row>
    <row r="536" spans="1:11">
      <c r="A536" s="295" t="s">
        <v>1266</v>
      </c>
      <c r="B536" s="295" t="s">
        <v>1526</v>
      </c>
      <c r="C536" s="295" t="s">
        <v>2704</v>
      </c>
      <c r="D536" s="295" t="s">
        <v>1232</v>
      </c>
      <c r="E536" s="295" t="s">
        <v>918</v>
      </c>
      <c r="F536" s="295" t="s">
        <v>14672</v>
      </c>
      <c r="G536" s="295"/>
      <c r="H536" s="295" t="s">
        <v>2594</v>
      </c>
      <c r="I536" s="295" t="s">
        <v>1851</v>
      </c>
      <c r="J536" s="297" t="str">
        <f t="shared" si="16"/>
        <v>TungstenHunan Chenzhou Mining Group Co., Ltd.</v>
      </c>
      <c r="K536" s="297" t="str">
        <f t="shared" si="17"/>
        <v>TungstenHunan Chenzhou Mining Group Co., Ltd.</v>
      </c>
    </row>
    <row r="537" spans="1:11">
      <c r="A537" s="295" t="s">
        <v>1266</v>
      </c>
      <c r="B537" s="295" t="s">
        <v>2156</v>
      </c>
      <c r="C537" s="295" t="s">
        <v>2156</v>
      </c>
      <c r="D537" s="295" t="s">
        <v>1232</v>
      </c>
      <c r="E537" s="295" t="s">
        <v>2157</v>
      </c>
      <c r="F537" s="295" t="s">
        <v>14672</v>
      </c>
      <c r="G537" s="295"/>
      <c r="H537" s="295" t="s">
        <v>2033</v>
      </c>
      <c r="I537" s="295" t="s">
        <v>1851</v>
      </c>
      <c r="J537" s="297" t="str">
        <f t="shared" si="16"/>
        <v>TungstenHunan Chuangda Vanadium Tungsten Co., Ltd. Wuji</v>
      </c>
      <c r="K537" s="297" t="str">
        <f t="shared" si="17"/>
        <v>TungstenHunan Chuangda Vanadium Tungsten Co., Ltd. Wuji</v>
      </c>
    </row>
    <row r="538" spans="1:11">
      <c r="A538" s="295" t="s">
        <v>1266</v>
      </c>
      <c r="B538" s="295" t="s">
        <v>1530</v>
      </c>
      <c r="C538" s="295" t="s">
        <v>1530</v>
      </c>
      <c r="D538" s="295" t="s">
        <v>1232</v>
      </c>
      <c r="E538" s="295" t="s">
        <v>919</v>
      </c>
      <c r="F538" s="295" t="s">
        <v>14672</v>
      </c>
      <c r="G538" s="295"/>
      <c r="H538" s="295" t="s">
        <v>2033</v>
      </c>
      <c r="I538" s="295" t="s">
        <v>1851</v>
      </c>
      <c r="J538" s="297" t="str">
        <f t="shared" si="16"/>
        <v>TungstenHunan Chunchang Nonferrous Metals Co., Ltd.</v>
      </c>
      <c r="K538" s="297" t="str">
        <f t="shared" si="17"/>
        <v>TungstenHunan Chunchang Nonferrous Metals Co., Ltd.</v>
      </c>
    </row>
    <row r="539" spans="1:11">
      <c r="A539" s="295" t="s">
        <v>1266</v>
      </c>
      <c r="B539" s="295" t="s">
        <v>3296</v>
      </c>
      <c r="C539" s="295" t="s">
        <v>3296</v>
      </c>
      <c r="D539" s="295" t="s">
        <v>1232</v>
      </c>
      <c r="E539" s="295" t="s">
        <v>3297</v>
      </c>
      <c r="F539" s="295" t="s">
        <v>14672</v>
      </c>
      <c r="G539" s="295"/>
      <c r="H539" s="295" t="s">
        <v>3301</v>
      </c>
      <c r="I539" s="295" t="s">
        <v>1851</v>
      </c>
      <c r="J539" s="297" t="str">
        <f t="shared" si="16"/>
        <v>TungstenHunan Litian Tungsten Industry Co., Ltd.</v>
      </c>
      <c r="K539" s="297" t="str">
        <f t="shared" si="17"/>
        <v>TungstenHunan Litian Tungsten Industry Co., Ltd.</v>
      </c>
    </row>
    <row r="540" spans="1:11">
      <c r="A540" s="295" t="s">
        <v>1266</v>
      </c>
      <c r="B540" s="295" t="s">
        <v>2161</v>
      </c>
      <c r="C540" s="295" t="s">
        <v>2161</v>
      </c>
      <c r="D540" s="295" t="s">
        <v>1011</v>
      </c>
      <c r="E540" s="295" t="s">
        <v>2162</v>
      </c>
      <c r="F540" s="295" t="s">
        <v>14672</v>
      </c>
      <c r="G540" s="295"/>
      <c r="H540" s="295" t="s">
        <v>2163</v>
      </c>
      <c r="I540" s="295" t="s">
        <v>11174</v>
      </c>
      <c r="J540" s="297" t="str">
        <f t="shared" si="16"/>
        <v>TungstenHydrometallurg, JSC</v>
      </c>
      <c r="K540" s="297" t="str">
        <f t="shared" si="17"/>
        <v>TungstenHydrometallurg, JSC</v>
      </c>
    </row>
    <row r="541" spans="1:11">
      <c r="A541" s="295" t="s">
        <v>1266</v>
      </c>
      <c r="B541" s="295" t="s">
        <v>1531</v>
      </c>
      <c r="C541" s="295" t="s">
        <v>1531</v>
      </c>
      <c r="D541" s="295" t="s">
        <v>1241</v>
      </c>
      <c r="E541" s="295" t="s">
        <v>920</v>
      </c>
      <c r="F541" s="295" t="s">
        <v>14672</v>
      </c>
      <c r="G541" s="295"/>
      <c r="H541" s="295" t="s">
        <v>2595</v>
      </c>
      <c r="I541" s="295" t="s">
        <v>1839</v>
      </c>
      <c r="J541" s="297" t="str">
        <f t="shared" si="16"/>
        <v>TungstenJapan New Metals Co., Ltd.</v>
      </c>
      <c r="K541" s="297" t="str">
        <f t="shared" si="17"/>
        <v>TungstenJapan New Metals Co., Ltd.</v>
      </c>
    </row>
    <row r="542" spans="1:11">
      <c r="A542" s="295" t="s">
        <v>1266</v>
      </c>
      <c r="B542" s="295" t="s">
        <v>1598</v>
      </c>
      <c r="C542" s="295" t="s">
        <v>1598</v>
      </c>
      <c r="D542" s="295" t="s">
        <v>1232</v>
      </c>
      <c r="E542" s="295" t="s">
        <v>1599</v>
      </c>
      <c r="F542" s="295" t="s">
        <v>14672</v>
      </c>
      <c r="G542" s="295"/>
      <c r="H542" s="295" t="s">
        <v>2074</v>
      </c>
      <c r="I542" s="295" t="s">
        <v>1866</v>
      </c>
      <c r="J542" s="297" t="str">
        <f t="shared" si="16"/>
        <v>TungstenJiangwu H.C. Starck Tungsten Products Co., Ltd.</v>
      </c>
      <c r="K542" s="297" t="str">
        <f t="shared" si="17"/>
        <v>TungstenJiangwu H.C. Starck Tungsten Products Co., Ltd.</v>
      </c>
    </row>
    <row r="543" spans="1:11">
      <c r="A543" s="295" t="s">
        <v>1266</v>
      </c>
      <c r="B543" s="295" t="s">
        <v>2776</v>
      </c>
      <c r="C543" s="295" t="s">
        <v>2776</v>
      </c>
      <c r="D543" s="295" t="s">
        <v>1232</v>
      </c>
      <c r="E543" s="295" t="s">
        <v>2777</v>
      </c>
      <c r="F543" s="295" t="s">
        <v>14672</v>
      </c>
      <c r="G543" s="295"/>
      <c r="H543" s="295" t="s">
        <v>3034</v>
      </c>
      <c r="I543" s="295" t="s">
        <v>1866</v>
      </c>
      <c r="J543" s="297" t="str">
        <f t="shared" si="16"/>
        <v>TungstenJiangxi Dayu Longxintai Tungsten Co., Ltd.</v>
      </c>
      <c r="K543" s="297" t="str">
        <f t="shared" si="17"/>
        <v>TungstenJiangxi Dayu Longxintai Tungsten Co., Ltd.</v>
      </c>
    </row>
    <row r="544" spans="1:11">
      <c r="A544" s="295" t="s">
        <v>1266</v>
      </c>
      <c r="B544" s="295" t="s">
        <v>172</v>
      </c>
      <c r="C544" s="295" t="s">
        <v>172</v>
      </c>
      <c r="D544" s="295" t="s">
        <v>1232</v>
      </c>
      <c r="E544" s="295" t="s">
        <v>153</v>
      </c>
      <c r="F544" s="295" t="s">
        <v>14672</v>
      </c>
      <c r="G544" s="295"/>
      <c r="H544" s="295" t="s">
        <v>2152</v>
      </c>
      <c r="I544" s="295" t="s">
        <v>1866</v>
      </c>
      <c r="J544" s="297" t="str">
        <f t="shared" si="16"/>
        <v>TungstenJiangxi Gan Bei Tungsten Co., Ltd.</v>
      </c>
      <c r="K544" s="297" t="str">
        <f t="shared" si="17"/>
        <v>TungstenJiangxi Gan Bei Tungsten Co., Ltd.</v>
      </c>
    </row>
    <row r="545" spans="1:11">
      <c r="A545" s="295" t="s">
        <v>1266</v>
      </c>
      <c r="B545" s="295" t="s">
        <v>940</v>
      </c>
      <c r="C545" s="295" t="s">
        <v>940</v>
      </c>
      <c r="D545" s="295" t="s">
        <v>1232</v>
      </c>
      <c r="E545" s="295" t="s">
        <v>928</v>
      </c>
      <c r="F545" s="295" t="s">
        <v>14672</v>
      </c>
      <c r="G545" s="295"/>
      <c r="H545" s="295" t="s">
        <v>2148</v>
      </c>
      <c r="I545" s="295" t="s">
        <v>1866</v>
      </c>
      <c r="J545" s="297" t="str">
        <f t="shared" si="16"/>
        <v>TungstenJiangxi Minmetals Gao'an Non-ferrous Metals Co., Ltd.</v>
      </c>
      <c r="K545" s="297" t="str">
        <f t="shared" si="17"/>
        <v>TungstenJiangxi Minmetals Gao'an Non-ferrous Metals Co., Ltd.</v>
      </c>
    </row>
    <row r="546" spans="1:11">
      <c r="A546" s="295" t="s">
        <v>1266</v>
      </c>
      <c r="B546" s="295" t="s">
        <v>169</v>
      </c>
      <c r="C546" s="295" t="s">
        <v>169</v>
      </c>
      <c r="D546" s="295" t="s">
        <v>1232</v>
      </c>
      <c r="E546" s="295" t="s">
        <v>158</v>
      </c>
      <c r="F546" s="295" t="s">
        <v>14672</v>
      </c>
      <c r="G546" s="295"/>
      <c r="H546" s="295" t="s">
        <v>2149</v>
      </c>
      <c r="I546" s="295" t="s">
        <v>1866</v>
      </c>
      <c r="J546" s="297" t="str">
        <f t="shared" si="16"/>
        <v>TungstenJiangxi Tonggu Non-ferrous Metallurgical &amp; Chemical Co., Ltd.</v>
      </c>
      <c r="K546" s="297" t="str">
        <f t="shared" si="17"/>
        <v>TungstenJiangxi Tonggu Non-ferrous Metallurgical &amp; Chemical Co., Ltd.</v>
      </c>
    </row>
    <row r="547" spans="1:11">
      <c r="A547" s="295" t="s">
        <v>1266</v>
      </c>
      <c r="B547" s="295" t="s">
        <v>2734</v>
      </c>
      <c r="C547" s="295" t="s">
        <v>164</v>
      </c>
      <c r="D547" s="295" t="s">
        <v>1232</v>
      </c>
      <c r="E547" s="295" t="s">
        <v>921</v>
      </c>
      <c r="F547" s="295" t="s">
        <v>14672</v>
      </c>
      <c r="G547" s="295"/>
      <c r="H547" s="295" t="s">
        <v>2074</v>
      </c>
      <c r="I547" s="295" t="s">
        <v>1866</v>
      </c>
      <c r="J547" s="297" t="str">
        <f t="shared" si="16"/>
        <v>TungstenJiangxi Tungsten Co Ltd</v>
      </c>
      <c r="K547" s="297" t="str">
        <f t="shared" si="17"/>
        <v>TungstenJiangxi Tungsten Co Ltd</v>
      </c>
    </row>
    <row r="548" spans="1:11">
      <c r="A548" s="295" t="s">
        <v>1266</v>
      </c>
      <c r="B548" s="295" t="s">
        <v>2139</v>
      </c>
      <c r="C548" s="295" t="s">
        <v>164</v>
      </c>
      <c r="D548" s="295" t="s">
        <v>1232</v>
      </c>
      <c r="E548" s="295" t="s">
        <v>921</v>
      </c>
      <c r="F548" s="295" t="s">
        <v>14672</v>
      </c>
      <c r="G548" s="295"/>
      <c r="H548" s="295" t="s">
        <v>2074</v>
      </c>
      <c r="I548" s="295" t="s">
        <v>1866</v>
      </c>
      <c r="J548" s="297" t="str">
        <f t="shared" si="16"/>
        <v>TungstenJiangxi Tungsten Industry Group Co. Ltd.</v>
      </c>
      <c r="K548" s="297" t="str">
        <f t="shared" si="17"/>
        <v>TungstenJiangxi Tungsten Industry Group Co. Ltd.</v>
      </c>
    </row>
    <row r="549" spans="1:11">
      <c r="A549" s="295" t="s">
        <v>1266</v>
      </c>
      <c r="B549" s="295" t="s">
        <v>168</v>
      </c>
      <c r="C549" s="295" t="s">
        <v>168</v>
      </c>
      <c r="D549" s="295" t="s">
        <v>1232</v>
      </c>
      <c r="E549" s="295" t="s">
        <v>157</v>
      </c>
      <c r="F549" s="295" t="s">
        <v>14672</v>
      </c>
      <c r="G549" s="295"/>
      <c r="H549" s="295" t="s">
        <v>2074</v>
      </c>
      <c r="I549" s="295" t="s">
        <v>1866</v>
      </c>
      <c r="J549" s="297" t="str">
        <f t="shared" si="16"/>
        <v>TungstenJiangxi Xinsheng Tungsten Industry Co., Ltd.</v>
      </c>
      <c r="K549" s="297" t="str">
        <f t="shared" si="17"/>
        <v>TungstenJiangxi Xinsheng Tungsten Industry Co., Ltd.</v>
      </c>
    </row>
    <row r="550" spans="1:11">
      <c r="A550" s="295" t="s">
        <v>1266</v>
      </c>
      <c r="B550" s="295" t="s">
        <v>1573</v>
      </c>
      <c r="C550" s="295" t="s">
        <v>1573</v>
      </c>
      <c r="D550" s="295" t="s">
        <v>1232</v>
      </c>
      <c r="E550" s="295" t="s">
        <v>1574</v>
      </c>
      <c r="F550" s="295" t="s">
        <v>14672</v>
      </c>
      <c r="G550" s="295"/>
      <c r="H550" s="295" t="s">
        <v>2152</v>
      </c>
      <c r="I550" s="295" t="s">
        <v>1866</v>
      </c>
      <c r="J550" s="297" t="str">
        <f t="shared" si="16"/>
        <v>TungstenJiangxi Xiushui Xianggan Nonferrous Metals Co., Ltd.</v>
      </c>
      <c r="K550" s="297" t="str">
        <f t="shared" si="17"/>
        <v>TungstenJiangxi Xiushui Xianggan Nonferrous Metals Co., Ltd.</v>
      </c>
    </row>
    <row r="551" spans="1:11">
      <c r="A551" s="295" t="s">
        <v>1266</v>
      </c>
      <c r="B551" s="295" t="s">
        <v>167</v>
      </c>
      <c r="C551" s="295" t="s">
        <v>167</v>
      </c>
      <c r="D551" s="295" t="s">
        <v>1232</v>
      </c>
      <c r="E551" s="295" t="s">
        <v>156</v>
      </c>
      <c r="F551" s="295" t="s">
        <v>14672</v>
      </c>
      <c r="G551" s="295"/>
      <c r="H551" s="295" t="s">
        <v>2074</v>
      </c>
      <c r="I551" s="295" t="s">
        <v>1866</v>
      </c>
      <c r="J551" s="297" t="str">
        <f t="shared" si="16"/>
        <v>TungstenJiangxi Yaosheng Tungsten Co., Ltd.</v>
      </c>
      <c r="K551" s="297" t="str">
        <f t="shared" si="17"/>
        <v>TungstenJiangxi Yaosheng Tungsten Co., Ltd.</v>
      </c>
    </row>
    <row r="552" spans="1:11">
      <c r="A552" s="295" t="s">
        <v>1266</v>
      </c>
      <c r="B552" s="295" t="s">
        <v>165</v>
      </c>
      <c r="C552" s="295" t="s">
        <v>165</v>
      </c>
      <c r="D552" s="295" t="s">
        <v>3153</v>
      </c>
      <c r="E552" s="295" t="s">
        <v>922</v>
      </c>
      <c r="F552" s="295" t="s">
        <v>14672</v>
      </c>
      <c r="G552" s="295"/>
      <c r="H552" s="295" t="s">
        <v>2140</v>
      </c>
      <c r="I552" s="295" t="s">
        <v>2051</v>
      </c>
      <c r="J552" s="297" t="str">
        <f t="shared" si="16"/>
        <v>TungstenKennametal Fallon</v>
      </c>
      <c r="K552" s="297" t="str">
        <f t="shared" si="17"/>
        <v>TungstenKennametal Fallon</v>
      </c>
    </row>
    <row r="553" spans="1:11">
      <c r="A553" s="295" t="s">
        <v>1266</v>
      </c>
      <c r="B553" s="295" t="s">
        <v>163</v>
      </c>
      <c r="C553" s="295" t="s">
        <v>163</v>
      </c>
      <c r="D553" s="295" t="s">
        <v>3153</v>
      </c>
      <c r="E553" s="295" t="s">
        <v>913</v>
      </c>
      <c r="F553" s="295" t="s">
        <v>14672</v>
      </c>
      <c r="G553" s="295"/>
      <c r="H553" s="295" t="s">
        <v>2132</v>
      </c>
      <c r="I553" s="295" t="s">
        <v>2133</v>
      </c>
      <c r="J553" s="297" t="str">
        <f t="shared" si="16"/>
        <v>TungstenKennametal Huntsville</v>
      </c>
      <c r="K553" s="297" t="str">
        <f t="shared" si="17"/>
        <v>TungstenKennametal Huntsville</v>
      </c>
    </row>
    <row r="554" spans="1:11">
      <c r="A554" s="295" t="s">
        <v>1266</v>
      </c>
      <c r="B554" s="295" t="s">
        <v>170</v>
      </c>
      <c r="C554" s="295" t="s">
        <v>170</v>
      </c>
      <c r="D554" s="295" t="s">
        <v>1232</v>
      </c>
      <c r="E554" s="295" t="s">
        <v>159</v>
      </c>
      <c r="F554" s="295" t="s">
        <v>14672</v>
      </c>
      <c r="G554" s="295"/>
      <c r="H554" s="295" t="s">
        <v>2150</v>
      </c>
      <c r="I554" s="295" t="s">
        <v>1830</v>
      </c>
      <c r="J554" s="297" t="str">
        <f t="shared" si="16"/>
        <v>TungstenMalipo Haiyu Tungsten Co., Ltd.</v>
      </c>
      <c r="K554" s="297" t="str">
        <f t="shared" si="17"/>
        <v>TungstenMalipo Haiyu Tungsten Co., Ltd.</v>
      </c>
    </row>
    <row r="555" spans="1:11">
      <c r="A555" s="295" t="s">
        <v>1266</v>
      </c>
      <c r="B555" s="295" t="s">
        <v>3298</v>
      </c>
      <c r="C555" s="295" t="s">
        <v>3298</v>
      </c>
      <c r="D555" s="295" t="s">
        <v>1011</v>
      </c>
      <c r="E555" s="295" t="s">
        <v>2780</v>
      </c>
      <c r="F555" s="295" t="s">
        <v>14672</v>
      </c>
      <c r="G555" s="295"/>
      <c r="H555" s="295" t="s">
        <v>2781</v>
      </c>
      <c r="I555" s="295" t="s">
        <v>11107</v>
      </c>
      <c r="J555" s="297" t="str">
        <f t="shared" si="16"/>
        <v>TungstenMoliren Ltd.</v>
      </c>
      <c r="K555" s="297" t="str">
        <f t="shared" si="17"/>
        <v>TungstenMoliren Ltd.</v>
      </c>
    </row>
    <row r="556" spans="1:11">
      <c r="A556" s="295" t="s">
        <v>1266</v>
      </c>
      <c r="B556" s="295" t="s">
        <v>2158</v>
      </c>
      <c r="C556" s="295" t="s">
        <v>2158</v>
      </c>
      <c r="D556" s="295" t="s">
        <v>3153</v>
      </c>
      <c r="E556" s="295" t="s">
        <v>2159</v>
      </c>
      <c r="F556" s="295" t="s">
        <v>14672</v>
      </c>
      <c r="G556" s="295"/>
      <c r="H556" s="295" t="s">
        <v>2160</v>
      </c>
      <c r="I556" s="295" t="s">
        <v>1887</v>
      </c>
      <c r="J556" s="297" t="str">
        <f t="shared" si="16"/>
        <v>TungstenNiagara Refining LLC</v>
      </c>
      <c r="K556" s="297" t="str">
        <f t="shared" si="17"/>
        <v>TungstenNiagara Refining LLC</v>
      </c>
    </row>
    <row r="557" spans="1:11">
      <c r="A557" s="295" t="s">
        <v>1266</v>
      </c>
      <c r="B557" s="295" t="s">
        <v>1601</v>
      </c>
      <c r="C557" s="295" t="s">
        <v>1601</v>
      </c>
      <c r="D557" s="295" t="s">
        <v>1020</v>
      </c>
      <c r="E557" s="295" t="s">
        <v>1600</v>
      </c>
      <c r="F557" s="295" t="s">
        <v>14672</v>
      </c>
      <c r="G557" s="295"/>
      <c r="H557" s="295" t="s">
        <v>2155</v>
      </c>
      <c r="I557" s="295" t="s">
        <v>13285</v>
      </c>
      <c r="J557" s="297" t="str">
        <f t="shared" si="16"/>
        <v>TungstenNui Phao H.C. Starck Tungsten Chemicals Manufacturing LLC</v>
      </c>
      <c r="K557" s="297" t="str">
        <f t="shared" si="17"/>
        <v>TungstenNui Phao H.C. Starck Tungsten Chemicals Manufacturing LLC</v>
      </c>
    </row>
    <row r="558" spans="1:11">
      <c r="A558" s="295" t="s">
        <v>1266</v>
      </c>
      <c r="B558" s="295" t="s">
        <v>3035</v>
      </c>
      <c r="C558" s="295" t="s">
        <v>3035</v>
      </c>
      <c r="D558" s="295" t="s">
        <v>1009</v>
      </c>
      <c r="E558" s="295" t="s">
        <v>2782</v>
      </c>
      <c r="F558" s="295" t="s">
        <v>14672</v>
      </c>
      <c r="G558" s="295"/>
      <c r="H558" s="295" t="s">
        <v>2783</v>
      </c>
      <c r="I558" s="295" t="s">
        <v>2784</v>
      </c>
      <c r="J558" s="297" t="str">
        <f t="shared" si="16"/>
        <v>TungstenPhilippine Chuangxin Industrial Co., Inc.</v>
      </c>
      <c r="K558" s="297" t="str">
        <f t="shared" si="17"/>
        <v>TungstenPhilippine Chuangxin Industrial Co., Inc.</v>
      </c>
    </row>
    <row r="559" spans="1:11">
      <c r="A559" s="295" t="s">
        <v>1266</v>
      </c>
      <c r="B559" s="295" t="s">
        <v>2147</v>
      </c>
      <c r="C559" s="295" t="s">
        <v>941</v>
      </c>
      <c r="D559" s="295" t="s">
        <v>1232</v>
      </c>
      <c r="E559" s="295" t="s">
        <v>927</v>
      </c>
      <c r="F559" s="295" t="s">
        <v>14672</v>
      </c>
      <c r="G559" s="295"/>
      <c r="H559" s="295" t="s">
        <v>2146</v>
      </c>
      <c r="I559" s="295" t="s">
        <v>1975</v>
      </c>
      <c r="J559" s="297" t="str">
        <f t="shared" si="16"/>
        <v>TungstenShaoguan Xinhai Rendan Tungsten Industry Co. Ltd</v>
      </c>
      <c r="K559" s="297" t="str">
        <f t="shared" si="17"/>
        <v>TungstenShaoguan Xinhai Rendan Tungsten Industry Co. Ltd</v>
      </c>
    </row>
    <row r="560" spans="1:11">
      <c r="A560" s="295" t="s">
        <v>1266</v>
      </c>
      <c r="B560" s="295" t="s">
        <v>2785</v>
      </c>
      <c r="C560" s="295" t="s">
        <v>2785</v>
      </c>
      <c r="D560" s="295" t="s">
        <v>1232</v>
      </c>
      <c r="E560" s="295" t="s">
        <v>2786</v>
      </c>
      <c r="F560" s="295" t="s">
        <v>14672</v>
      </c>
      <c r="G560" s="295"/>
      <c r="H560" s="295" t="s">
        <v>2033</v>
      </c>
      <c r="I560" s="295" t="s">
        <v>1851</v>
      </c>
      <c r="J560" s="297" t="str">
        <f t="shared" si="16"/>
        <v>TungstenSouth-East Nonferrous Metal Company Limited of Hengyang City</v>
      </c>
      <c r="K560" s="297" t="str">
        <f t="shared" si="17"/>
        <v>TungstenSouth-East Nonferrous Metal Company Limited of Hengyang City</v>
      </c>
    </row>
    <row r="561" spans="1:11">
      <c r="A561" s="295" t="s">
        <v>1266</v>
      </c>
      <c r="B561" s="295" t="s">
        <v>2</v>
      </c>
      <c r="C561" s="295" t="s">
        <v>2</v>
      </c>
      <c r="D561" s="295" t="s">
        <v>1020</v>
      </c>
      <c r="E561" s="295" t="s">
        <v>923</v>
      </c>
      <c r="F561" s="295" t="s">
        <v>14672</v>
      </c>
      <c r="G561" s="295"/>
      <c r="H561" s="295" t="s">
        <v>2141</v>
      </c>
      <c r="I561" s="295" t="s">
        <v>13313</v>
      </c>
      <c r="J561" s="297" t="str">
        <f t="shared" si="16"/>
        <v>TungstenTejing (Vietnam) Tungsten Co., Ltd.</v>
      </c>
      <c r="K561" s="297" t="str">
        <f t="shared" si="17"/>
        <v>TungstenTejing (Vietnam) Tungsten Co., Ltd.</v>
      </c>
    </row>
    <row r="562" spans="1:11">
      <c r="A562" s="295" t="s">
        <v>1266</v>
      </c>
      <c r="B562" s="295" t="s">
        <v>3175</v>
      </c>
      <c r="C562" s="295" t="s">
        <v>3175</v>
      </c>
      <c r="D562" s="295" t="s">
        <v>1011</v>
      </c>
      <c r="E562" s="295" t="s">
        <v>3176</v>
      </c>
      <c r="F562" s="295" t="s">
        <v>14672</v>
      </c>
      <c r="G562" s="295"/>
      <c r="H562" s="295" t="s">
        <v>3299</v>
      </c>
      <c r="I562" s="295" t="s">
        <v>11094</v>
      </c>
      <c r="J562" s="297" t="str">
        <f t="shared" si="16"/>
        <v>TungstenUnecha Refractory metals plant</v>
      </c>
      <c r="K562" s="297" t="str">
        <f t="shared" si="17"/>
        <v>TungstenUnecha Refractory metals plant</v>
      </c>
    </row>
    <row r="563" spans="1:11">
      <c r="A563" s="295" t="s">
        <v>1266</v>
      </c>
      <c r="B563" s="295" t="s">
        <v>2629</v>
      </c>
      <c r="C563" s="295" t="s">
        <v>2629</v>
      </c>
      <c r="D563" s="295" t="s">
        <v>1020</v>
      </c>
      <c r="E563" s="295" t="s">
        <v>1473</v>
      </c>
      <c r="F563" s="295" t="s">
        <v>14672</v>
      </c>
      <c r="G563" s="295"/>
      <c r="H563" s="295" t="s">
        <v>2141</v>
      </c>
      <c r="I563" s="295" t="s">
        <v>13253</v>
      </c>
      <c r="J563" s="297" t="str">
        <f t="shared" si="16"/>
        <v>TungstenVietnam Youngsun Tungsten Industry Co., Ltd.</v>
      </c>
      <c r="K563" s="297" t="str">
        <f t="shared" si="17"/>
        <v>TungstenVietnam Youngsun Tungsten Industry Co., Ltd.</v>
      </c>
    </row>
    <row r="564" spans="1:11">
      <c r="A564" s="295" t="s">
        <v>1266</v>
      </c>
      <c r="B564" s="295" t="s">
        <v>2144</v>
      </c>
      <c r="C564" s="295" t="s">
        <v>3300</v>
      </c>
      <c r="D564" s="295" t="s">
        <v>1226</v>
      </c>
      <c r="E564" s="295" t="s">
        <v>924</v>
      </c>
      <c r="F564" s="295" t="s">
        <v>14672</v>
      </c>
      <c r="G564" s="295"/>
      <c r="H564" s="295" t="s">
        <v>2142</v>
      </c>
      <c r="I564" s="295" t="s">
        <v>3576</v>
      </c>
      <c r="J564" s="297" t="str">
        <f t="shared" si="16"/>
        <v>TungstenWBH</v>
      </c>
      <c r="K564" s="297" t="str">
        <f t="shared" si="17"/>
        <v>TungstenWBH</v>
      </c>
    </row>
    <row r="565" spans="1:11">
      <c r="A565" s="295" t="s">
        <v>1266</v>
      </c>
      <c r="B565" s="295" t="s">
        <v>2143</v>
      </c>
      <c r="C565" s="295" t="s">
        <v>3300</v>
      </c>
      <c r="D565" s="295" t="s">
        <v>1226</v>
      </c>
      <c r="E565" s="295" t="s">
        <v>924</v>
      </c>
      <c r="F565" s="295" t="s">
        <v>14672</v>
      </c>
      <c r="G565" s="295"/>
      <c r="H565" s="295" t="s">
        <v>2142</v>
      </c>
      <c r="I565" s="295" t="s">
        <v>3576</v>
      </c>
      <c r="J565" s="297" t="str">
        <f t="shared" si="16"/>
        <v>TungstenWBH,Wolfram [Austria]</v>
      </c>
      <c r="K565" s="297" t="str">
        <f t="shared" si="17"/>
        <v>TungstenWBH,Wolfram [Austria]</v>
      </c>
    </row>
    <row r="566" spans="1:11">
      <c r="A566" s="295" t="s">
        <v>1266</v>
      </c>
      <c r="B566" s="295" t="s">
        <v>3300</v>
      </c>
      <c r="C566" s="295" t="s">
        <v>3300</v>
      </c>
      <c r="D566" s="295" t="s">
        <v>1226</v>
      </c>
      <c r="E566" s="295" t="s">
        <v>924</v>
      </c>
      <c r="F566" s="295" t="s">
        <v>14672</v>
      </c>
      <c r="G566" s="295"/>
      <c r="H566" s="295" t="s">
        <v>2142</v>
      </c>
      <c r="I566" s="295" t="s">
        <v>3576</v>
      </c>
      <c r="J566" s="297" t="str">
        <f t="shared" si="16"/>
        <v>TungstenWolfram Bergbau und Hutten AG</v>
      </c>
      <c r="K566" s="297" t="str">
        <f t="shared" si="17"/>
        <v>TungstenWolfram Bergbau und Hutten AG</v>
      </c>
    </row>
    <row r="567" spans="1:11">
      <c r="A567" s="295" t="s">
        <v>1266</v>
      </c>
      <c r="B567" s="295" t="s">
        <v>1031</v>
      </c>
      <c r="C567" s="295" t="s">
        <v>3300</v>
      </c>
      <c r="D567" s="295" t="s">
        <v>1226</v>
      </c>
      <c r="E567" s="295" t="s">
        <v>924</v>
      </c>
      <c r="F567" s="295" t="s">
        <v>14672</v>
      </c>
      <c r="G567" s="295"/>
      <c r="H567" s="295" t="s">
        <v>2142</v>
      </c>
      <c r="I567" s="295" t="s">
        <v>3576</v>
      </c>
      <c r="J567" s="297" t="str">
        <f t="shared" si="16"/>
        <v>TungstenWolfram Bergbau und Hütten AG</v>
      </c>
      <c r="K567" s="297" t="str">
        <f t="shared" si="17"/>
        <v>TungstenWolfram Bergbau und Hütten AG</v>
      </c>
    </row>
    <row r="568" spans="1:11">
      <c r="A568" s="295" t="s">
        <v>1266</v>
      </c>
      <c r="B568" s="295" t="s">
        <v>2787</v>
      </c>
      <c r="C568" s="295" t="s">
        <v>2787</v>
      </c>
      <c r="D568" s="295" t="s">
        <v>1244</v>
      </c>
      <c r="E568" s="295" t="s">
        <v>2788</v>
      </c>
      <c r="F568" s="295" t="s">
        <v>14672</v>
      </c>
      <c r="G568" s="295"/>
      <c r="H568" s="295" t="s">
        <v>14335</v>
      </c>
      <c r="I568" s="295" t="s">
        <v>14241</v>
      </c>
      <c r="J568" s="297" t="str">
        <f t="shared" si="16"/>
        <v>TungstenWoltech Korea Co., Ltd.</v>
      </c>
      <c r="K568" s="297" t="str">
        <f t="shared" si="17"/>
        <v>TungstenWoltech Korea Co., Ltd.</v>
      </c>
    </row>
    <row r="569" spans="1:11">
      <c r="A569" s="295" t="s">
        <v>1266</v>
      </c>
      <c r="B569" s="295" t="s">
        <v>2151</v>
      </c>
      <c r="C569" s="295" t="s">
        <v>171</v>
      </c>
      <c r="D569" s="295" t="s">
        <v>1232</v>
      </c>
      <c r="E569" s="295" t="s">
        <v>160</v>
      </c>
      <c r="F569" s="295" t="s">
        <v>14672</v>
      </c>
      <c r="G569" s="295"/>
      <c r="H569" s="295" t="s">
        <v>2145</v>
      </c>
      <c r="I569" s="295" t="s">
        <v>1972</v>
      </c>
      <c r="J569" s="297" t="str">
        <f t="shared" si="16"/>
        <v>TungstenXiamen H.C.</v>
      </c>
      <c r="K569" s="297" t="str">
        <f t="shared" si="17"/>
        <v>TungstenXiamen H.C.</v>
      </c>
    </row>
    <row r="570" spans="1:11">
      <c r="A570" s="295" t="s">
        <v>1266</v>
      </c>
      <c r="B570" s="295" t="s">
        <v>171</v>
      </c>
      <c r="C570" s="295" t="s">
        <v>171</v>
      </c>
      <c r="D570" s="295" t="s">
        <v>1232</v>
      </c>
      <c r="E570" s="295" t="s">
        <v>160</v>
      </c>
      <c r="F570" s="295" t="s">
        <v>14672</v>
      </c>
      <c r="G570" s="295"/>
      <c r="H570" s="295" t="s">
        <v>2145</v>
      </c>
      <c r="I570" s="295" t="s">
        <v>1972</v>
      </c>
      <c r="J570" s="297" t="str">
        <f t="shared" si="16"/>
        <v>TungstenXiamen Tungsten (H.C.) Co., Ltd.</v>
      </c>
      <c r="K570" s="297" t="str">
        <f t="shared" si="17"/>
        <v>TungstenXiamen Tungsten (H.C.) Co., Ltd.</v>
      </c>
    </row>
    <row r="571" spans="1:11">
      <c r="A571" s="295" t="s">
        <v>1266</v>
      </c>
      <c r="B571" s="295" t="s">
        <v>1532</v>
      </c>
      <c r="C571" s="295" t="s">
        <v>1532</v>
      </c>
      <c r="D571" s="295" t="s">
        <v>1232</v>
      </c>
      <c r="E571" s="295" t="s">
        <v>925</v>
      </c>
      <c r="F571" s="295" t="s">
        <v>14672</v>
      </c>
      <c r="G571" s="295"/>
      <c r="H571" s="295" t="s">
        <v>2145</v>
      </c>
      <c r="I571" s="295" t="s">
        <v>1972</v>
      </c>
      <c r="J571" s="297" t="str">
        <f t="shared" si="16"/>
        <v>TungstenXiamen Tungsten Co., Ltd.</v>
      </c>
      <c r="K571" s="297" t="str">
        <f t="shared" si="17"/>
        <v>TungstenXiamen Tungsten Co., Ltd.</v>
      </c>
    </row>
    <row r="572" spans="1:11">
      <c r="A572" s="295" t="s">
        <v>1266</v>
      </c>
      <c r="B572" s="295" t="s">
        <v>2789</v>
      </c>
      <c r="C572" s="295" t="s">
        <v>2789</v>
      </c>
      <c r="D572" s="295" t="s">
        <v>1232</v>
      </c>
      <c r="E572" s="295" t="s">
        <v>2790</v>
      </c>
      <c r="F572" s="295" t="s">
        <v>14672</v>
      </c>
      <c r="G572" s="295"/>
      <c r="H572" s="295" t="s">
        <v>2074</v>
      </c>
      <c r="I572" s="295" t="s">
        <v>1866</v>
      </c>
      <c r="J572" s="297" t="str">
        <f t="shared" si="16"/>
        <v>TungstenXinfeng Huarui Tungsten &amp; Molybdenum New Material Co., Ltd.</v>
      </c>
      <c r="K572" s="297" t="str">
        <f t="shared" si="17"/>
        <v>TungstenXinfeng Huarui Tungsten &amp; Molybdenum New Material Co., Ltd.</v>
      </c>
    </row>
    <row r="573" spans="1:11">
      <c r="A573" s="295" t="s">
        <v>1266</v>
      </c>
      <c r="B573" s="295" t="s">
        <v>941</v>
      </c>
      <c r="C573" s="295" t="s">
        <v>941</v>
      </c>
      <c r="D573" s="295" t="s">
        <v>1232</v>
      </c>
      <c r="E573" s="295" t="s">
        <v>927</v>
      </c>
      <c r="F573" s="295" t="s">
        <v>14672</v>
      </c>
      <c r="G573" s="295"/>
      <c r="H573" s="295" t="s">
        <v>2146</v>
      </c>
      <c r="I573" s="295" t="s">
        <v>1975</v>
      </c>
      <c r="J573" s="297" t="str">
        <f t="shared" si="16"/>
        <v>TungstenXinhai Rendan Shaoguan Tungsten Co., Ltd.</v>
      </c>
      <c r="K573" s="297" t="str">
        <f t="shared" si="17"/>
        <v>TungstenXinhai Rendan Shaoguan Tungsten Co., Ltd.</v>
      </c>
    </row>
    <row r="574" spans="1:11">
      <c r="A574" s="295" t="s">
        <v>1266</v>
      </c>
      <c r="B574" s="295" t="s">
        <v>2135</v>
      </c>
      <c r="C574" s="295" t="s">
        <v>1528</v>
      </c>
      <c r="D574" s="295" t="s">
        <v>1232</v>
      </c>
      <c r="E574" s="295" t="s">
        <v>915</v>
      </c>
      <c r="F574" s="295" t="s">
        <v>14672</v>
      </c>
      <c r="G574" s="295"/>
      <c r="H574" s="295" t="s">
        <v>2074</v>
      </c>
      <c r="I574" s="295" t="s">
        <v>1866</v>
      </c>
      <c r="J574" s="297" t="str">
        <f t="shared" si="16"/>
        <v>TungstenZhangyuan Tungsten Co Ltd</v>
      </c>
      <c r="K574" s="297" t="str">
        <f t="shared" si="17"/>
        <v>TungstenZhangyuan Tungsten Co Ltd</v>
      </c>
    </row>
    <row r="575" spans="1:11">
      <c r="A575" s="247" t="s">
        <v>1266</v>
      </c>
      <c r="B575" s="247" t="s">
        <v>2168</v>
      </c>
      <c r="C575" s="247"/>
      <c r="D575" s="247"/>
      <c r="E575" s="247"/>
      <c r="H575" s="247"/>
    </row>
    <row r="576" spans="1:11">
      <c r="A576" s="259" t="s">
        <v>1266</v>
      </c>
      <c r="B576" s="259" t="s">
        <v>1469</v>
      </c>
      <c r="C576" s="259" t="s">
        <v>565</v>
      </c>
      <c r="D576" s="259" t="s">
        <v>565</v>
      </c>
    </row>
    <row r="577" spans="3:4">
      <c r="C577" s="247"/>
      <c r="D577" s="247"/>
    </row>
  </sheetData>
  <sheetProtection algorithmName="SHA-512" hashValue="xKDsTgR+We55zmy/tOEjA3HzPN+8p//c4Gujv70salnx+16na7ffOSIDpsX9yjzrFrvq+s6QTrtV5LCnjOFxnA==" saltValue="vpL06RCD0xhoLPqxJ9DSog==" spinCount="100000" sheet="1" objects="1" scenarios="1" formatRows="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28"/>
  <conditionalFormatting sqref="J5:J574">
    <cfRule type="cellIs" dxfId="0" priority="13"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N1000"/>
  <sheetViews>
    <sheetView zoomScale="55" zoomScaleNormal="55" zoomScalePageLayoutView="90" workbookViewId="0">
      <selection activeCell="G69" sqref="G69"/>
    </sheetView>
  </sheetViews>
  <sheetFormatPr defaultColWidth="8.875" defaultRowHeight="14.25"/>
  <cols>
    <col min="1" max="1" width="14.625" style="178" customWidth="1"/>
    <col min="2" max="2" width="14" style="178" customWidth="1"/>
    <col min="3" max="3" width="6.125" style="178" customWidth="1"/>
    <col min="4" max="4" width="56.25" style="178" customWidth="1"/>
    <col min="5" max="5" width="53.75" style="315" customWidth="1"/>
    <col min="6" max="6" width="54.125" style="178" customWidth="1"/>
    <col min="7" max="7" width="68.25" style="178" customWidth="1"/>
    <col min="8" max="8" width="49.25" style="178" customWidth="1"/>
    <col min="9" max="9" width="51.625" style="178" customWidth="1"/>
    <col min="10" max="10" width="50.25" style="178" customWidth="1"/>
    <col min="11" max="11" width="51.875" style="306" customWidth="1"/>
    <col min="12" max="12" width="66.875" style="341" customWidth="1"/>
    <col min="13" max="13" width="46.125" style="45" customWidth="1"/>
    <col min="14" max="16384" width="8.875" style="45"/>
  </cols>
  <sheetData>
    <row r="1" spans="1:13">
      <c r="B1" s="178" t="s">
        <v>1606</v>
      </c>
      <c r="C1" s="178" t="s">
        <v>727</v>
      </c>
      <c r="D1" s="178" t="s">
        <v>989</v>
      </c>
      <c r="E1" s="313" t="s">
        <v>15013</v>
      </c>
      <c r="F1" s="178" t="s">
        <v>14798</v>
      </c>
      <c r="G1" s="178" t="s">
        <v>610</v>
      </c>
      <c r="H1" s="178" t="s">
        <v>611</v>
      </c>
      <c r="I1" s="178" t="s">
        <v>612</v>
      </c>
      <c r="J1" s="178" t="s">
        <v>613</v>
      </c>
      <c r="K1" s="298" t="s">
        <v>614</v>
      </c>
      <c r="L1" s="324" t="s">
        <v>615</v>
      </c>
      <c r="M1" s="45" t="s">
        <v>2799</v>
      </c>
    </row>
    <row r="2" spans="1:13" ht="85.5">
      <c r="A2" s="178" t="str">
        <f>B2&amp;C2</f>
        <v>InstructionsA1</v>
      </c>
      <c r="B2" s="178" t="s">
        <v>609</v>
      </c>
      <c r="C2" s="178" t="s">
        <v>728</v>
      </c>
      <c r="D2" s="178" t="s">
        <v>14574</v>
      </c>
      <c r="E2" s="313" t="s">
        <v>15014</v>
      </c>
      <c r="F2" s="178" t="s">
        <v>14943</v>
      </c>
      <c r="G2" s="178" t="s">
        <v>14777</v>
      </c>
      <c r="H2" s="178" t="s">
        <v>15287</v>
      </c>
      <c r="I2" s="178" t="s">
        <v>15398</v>
      </c>
      <c r="J2" s="178" t="s">
        <v>15373</v>
      </c>
      <c r="K2" s="299" t="s">
        <v>14723</v>
      </c>
      <c r="L2" s="324" t="s">
        <v>15302</v>
      </c>
      <c r="M2" s="213" t="s">
        <v>15266</v>
      </c>
    </row>
    <row r="3" spans="1:13" ht="28.5">
      <c r="A3" s="178" t="str">
        <f t="shared" ref="A3:A78" si="0">B3&amp;C3</f>
        <v>InstructionsA2</v>
      </c>
      <c r="B3" s="178" t="s">
        <v>609</v>
      </c>
      <c r="C3" s="178" t="s">
        <v>729</v>
      </c>
      <c r="D3" s="178" t="s">
        <v>982</v>
      </c>
      <c r="E3" s="313" t="s">
        <v>15015</v>
      </c>
      <c r="F3" s="178" t="s">
        <v>14799</v>
      </c>
      <c r="G3" s="178" t="s">
        <v>1170</v>
      </c>
      <c r="H3" s="178" t="s">
        <v>982</v>
      </c>
      <c r="I3" s="178" t="s">
        <v>1171</v>
      </c>
      <c r="J3" s="178" t="s">
        <v>1172</v>
      </c>
      <c r="K3" s="299" t="s">
        <v>467</v>
      </c>
      <c r="L3" s="324" t="s">
        <v>1313</v>
      </c>
      <c r="M3" s="178" t="s">
        <v>2800</v>
      </c>
    </row>
    <row r="4" spans="1:13" ht="399">
      <c r="A4" s="178" t="str">
        <f t="shared" si="0"/>
        <v>InstructionsA3</v>
      </c>
      <c r="B4" s="178" t="s">
        <v>609</v>
      </c>
      <c r="C4" s="178" t="s">
        <v>730</v>
      </c>
      <c r="D4" s="178" t="s">
        <v>14720</v>
      </c>
      <c r="E4" s="313" t="s">
        <v>15016</v>
      </c>
      <c r="F4" s="178" t="s">
        <v>14944</v>
      </c>
      <c r="G4" s="178" t="s">
        <v>14778</v>
      </c>
      <c r="H4" s="178" t="s">
        <v>15288</v>
      </c>
      <c r="I4" s="178" t="s">
        <v>15399</v>
      </c>
      <c r="J4" s="178" t="s">
        <v>15374</v>
      </c>
      <c r="K4" s="299" t="s">
        <v>14724</v>
      </c>
      <c r="L4" s="324" t="s">
        <v>15303</v>
      </c>
      <c r="M4" s="213" t="s">
        <v>15267</v>
      </c>
    </row>
    <row r="5" spans="1:13" ht="313.5">
      <c r="A5" s="178" t="str">
        <f t="shared" si="0"/>
        <v>InstructionsA4</v>
      </c>
      <c r="B5" s="178" t="s">
        <v>609</v>
      </c>
      <c r="C5" s="178" t="s">
        <v>731</v>
      </c>
      <c r="D5" s="178" t="s">
        <v>14575</v>
      </c>
      <c r="E5" s="313" t="s">
        <v>15017</v>
      </c>
      <c r="F5" s="178" t="s">
        <v>14945</v>
      </c>
      <c r="G5" s="178" t="s">
        <v>14779</v>
      </c>
      <c r="H5" s="180" t="s">
        <v>364</v>
      </c>
      <c r="I5" s="178" t="s">
        <v>15400</v>
      </c>
      <c r="J5" s="178" t="s">
        <v>15375</v>
      </c>
      <c r="K5" s="299" t="s">
        <v>14725</v>
      </c>
      <c r="L5" s="324" t="s">
        <v>15304</v>
      </c>
      <c r="M5" s="213" t="s">
        <v>15268</v>
      </c>
    </row>
    <row r="6" spans="1:13" ht="42.75">
      <c r="A6" s="178" t="str">
        <f t="shared" si="0"/>
        <v>InstructionsA6</v>
      </c>
      <c r="B6" s="178" t="s">
        <v>609</v>
      </c>
      <c r="C6" s="178" t="s">
        <v>732</v>
      </c>
      <c r="D6" s="178" t="s">
        <v>481</v>
      </c>
      <c r="E6" s="313" t="s">
        <v>15018</v>
      </c>
      <c r="F6" s="178" t="s">
        <v>14800</v>
      </c>
      <c r="G6" s="178" t="s">
        <v>1173</v>
      </c>
      <c r="H6" s="178" t="s">
        <v>365</v>
      </c>
      <c r="I6" s="178" t="s">
        <v>318</v>
      </c>
      <c r="J6" s="178" t="s">
        <v>1476</v>
      </c>
      <c r="K6" s="299" t="s">
        <v>468</v>
      </c>
      <c r="L6" s="324" t="s">
        <v>124</v>
      </c>
      <c r="M6" s="178" t="s">
        <v>2801</v>
      </c>
    </row>
    <row r="7" spans="1:13" ht="28.5">
      <c r="A7" s="178" t="str">
        <f t="shared" si="0"/>
        <v>InstructionsA7</v>
      </c>
      <c r="B7" s="178" t="s">
        <v>609</v>
      </c>
      <c r="C7" s="178" t="s">
        <v>733</v>
      </c>
      <c r="D7" s="178" t="s">
        <v>3059</v>
      </c>
      <c r="E7" s="313" t="s">
        <v>15019</v>
      </c>
      <c r="F7" s="178" t="s">
        <v>14801</v>
      </c>
      <c r="G7" s="178" t="s">
        <v>1174</v>
      </c>
      <c r="H7" s="178" t="s">
        <v>616</v>
      </c>
      <c r="I7" s="178" t="s">
        <v>319</v>
      </c>
      <c r="J7" s="178" t="s">
        <v>1389</v>
      </c>
      <c r="K7" s="299" t="s">
        <v>469</v>
      </c>
      <c r="L7" s="324" t="s">
        <v>1314</v>
      </c>
      <c r="M7" s="178" t="s">
        <v>2802</v>
      </c>
    </row>
    <row r="8" spans="1:13" ht="86.25" customHeight="1">
      <c r="A8" s="178" t="str">
        <f t="shared" si="0"/>
        <v>InstructionsA8</v>
      </c>
      <c r="B8" s="178" t="s">
        <v>609</v>
      </c>
      <c r="C8" s="178" t="s">
        <v>734</v>
      </c>
      <c r="D8" s="178" t="s">
        <v>3150</v>
      </c>
      <c r="E8" s="314" t="s">
        <v>15020</v>
      </c>
      <c r="F8" s="178" t="s">
        <v>14802</v>
      </c>
      <c r="G8" s="178" t="s">
        <v>3189</v>
      </c>
      <c r="H8" s="178" t="s">
        <v>3196</v>
      </c>
      <c r="I8" s="178" t="s">
        <v>3197</v>
      </c>
      <c r="J8" s="178" t="s">
        <v>3204</v>
      </c>
      <c r="K8" s="299" t="s">
        <v>3205</v>
      </c>
      <c r="L8" s="324" t="s">
        <v>3212</v>
      </c>
      <c r="M8" s="213" t="s">
        <v>3213</v>
      </c>
    </row>
    <row r="9" spans="1:13" ht="409.5">
      <c r="A9" s="178" t="str">
        <f t="shared" si="0"/>
        <v>InstructionsA9</v>
      </c>
      <c r="B9" s="178" t="s">
        <v>609</v>
      </c>
      <c r="C9" s="178" t="s">
        <v>1316</v>
      </c>
      <c r="D9" s="178" t="s">
        <v>14561</v>
      </c>
      <c r="E9" s="315" t="s">
        <v>15021</v>
      </c>
      <c r="F9" s="179" t="s">
        <v>14946</v>
      </c>
      <c r="G9" s="179" t="s">
        <v>2582</v>
      </c>
      <c r="H9" s="179" t="s">
        <v>1614</v>
      </c>
      <c r="I9" s="179" t="s">
        <v>1615</v>
      </c>
      <c r="J9" s="179" t="s">
        <v>1611</v>
      </c>
      <c r="K9" s="300" t="s">
        <v>14726</v>
      </c>
      <c r="L9" s="325" t="s">
        <v>15305</v>
      </c>
      <c r="M9" s="225" t="s">
        <v>2803</v>
      </c>
    </row>
    <row r="10" spans="1:13" ht="57">
      <c r="A10" s="178" t="str">
        <f t="shared" si="0"/>
        <v>InstructionsA10</v>
      </c>
      <c r="B10" s="178" t="s">
        <v>609</v>
      </c>
      <c r="C10" s="178" t="s">
        <v>1317</v>
      </c>
      <c r="D10" s="178" t="s">
        <v>489</v>
      </c>
      <c r="E10" s="313" t="s">
        <v>15022</v>
      </c>
      <c r="F10" s="178" t="s">
        <v>14803</v>
      </c>
      <c r="G10" s="178" t="s">
        <v>949</v>
      </c>
      <c r="H10" s="178" t="s">
        <v>366</v>
      </c>
      <c r="I10" s="178" t="s">
        <v>320</v>
      </c>
      <c r="J10" s="178" t="s">
        <v>1477</v>
      </c>
      <c r="K10" s="301" t="s">
        <v>470</v>
      </c>
      <c r="L10" s="324" t="s">
        <v>1391</v>
      </c>
      <c r="M10" s="178" t="s">
        <v>2804</v>
      </c>
    </row>
    <row r="11" spans="1:13" ht="42.75">
      <c r="A11" s="178" t="str">
        <f>B11&amp;C11</f>
        <v>InstructionsA11</v>
      </c>
      <c r="B11" s="178" t="s">
        <v>609</v>
      </c>
      <c r="C11" s="178" t="s">
        <v>1318</v>
      </c>
      <c r="D11" s="178" t="s">
        <v>490</v>
      </c>
      <c r="E11" s="313" t="s">
        <v>15023</v>
      </c>
      <c r="F11" s="178" t="s">
        <v>14804</v>
      </c>
      <c r="G11" s="178" t="s">
        <v>405</v>
      </c>
      <c r="H11" s="178" t="s">
        <v>496</v>
      </c>
      <c r="I11" s="178" t="s">
        <v>321</v>
      </c>
      <c r="J11" s="178" t="s">
        <v>1478</v>
      </c>
      <c r="K11" s="301" t="s">
        <v>471</v>
      </c>
      <c r="L11" s="324" t="s">
        <v>7</v>
      </c>
      <c r="M11" s="178" t="s">
        <v>2805</v>
      </c>
    </row>
    <row r="12" spans="1:13" ht="42.75">
      <c r="A12" s="178" t="str">
        <f t="shared" si="0"/>
        <v>InstructionsA12</v>
      </c>
      <c r="B12" s="178" t="s">
        <v>609</v>
      </c>
      <c r="C12" s="178" t="s">
        <v>1319</v>
      </c>
      <c r="D12" s="178" t="s">
        <v>491</v>
      </c>
      <c r="E12" s="313" t="s">
        <v>15024</v>
      </c>
      <c r="F12" s="178" t="s">
        <v>14805</v>
      </c>
      <c r="G12" s="178" t="s">
        <v>406</v>
      </c>
      <c r="H12" s="178" t="s">
        <v>497</v>
      </c>
      <c r="I12" s="178" t="s">
        <v>322</v>
      </c>
      <c r="J12" s="178" t="s">
        <v>1479</v>
      </c>
      <c r="K12" s="301" t="s">
        <v>138</v>
      </c>
      <c r="L12" s="324" t="s">
        <v>8</v>
      </c>
      <c r="M12" s="178" t="s">
        <v>2806</v>
      </c>
    </row>
    <row r="13" spans="1:13" ht="45">
      <c r="A13" s="178" t="str">
        <f t="shared" si="0"/>
        <v>InstructionsA13</v>
      </c>
      <c r="B13" s="178" t="s">
        <v>609</v>
      </c>
      <c r="C13" s="178" t="s">
        <v>1320</v>
      </c>
      <c r="D13" s="178" t="s">
        <v>482</v>
      </c>
      <c r="E13" s="313" t="s">
        <v>15025</v>
      </c>
      <c r="F13" s="178" t="s">
        <v>14806</v>
      </c>
      <c r="G13" s="178" t="s">
        <v>407</v>
      </c>
      <c r="H13" s="178" t="s">
        <v>498</v>
      </c>
      <c r="I13" s="178" t="s">
        <v>323</v>
      </c>
      <c r="J13" s="178" t="s">
        <v>1480</v>
      </c>
      <c r="K13" s="301" t="s">
        <v>137</v>
      </c>
      <c r="L13" s="324" t="s">
        <v>9</v>
      </c>
      <c r="M13" s="178" t="s">
        <v>2807</v>
      </c>
    </row>
    <row r="14" spans="1:13" ht="85.5">
      <c r="A14" s="178" t="str">
        <f t="shared" si="0"/>
        <v>InstructionsA14</v>
      </c>
      <c r="B14" s="178" t="s">
        <v>609</v>
      </c>
      <c r="C14" s="178" t="s">
        <v>1321</v>
      </c>
      <c r="D14" s="178" t="s">
        <v>483</v>
      </c>
      <c r="E14" s="313" t="s">
        <v>15026</v>
      </c>
      <c r="F14" s="178" t="s">
        <v>14807</v>
      </c>
      <c r="G14" s="178" t="s">
        <v>408</v>
      </c>
      <c r="H14" s="178" t="s">
        <v>499</v>
      </c>
      <c r="I14" s="178" t="s">
        <v>324</v>
      </c>
      <c r="J14" s="178" t="s">
        <v>1510</v>
      </c>
      <c r="K14" s="301" t="s">
        <v>136</v>
      </c>
      <c r="L14" s="324" t="s">
        <v>10</v>
      </c>
      <c r="M14" s="178" t="s">
        <v>2808</v>
      </c>
    </row>
    <row r="15" spans="1:13" ht="30">
      <c r="A15" s="178" t="str">
        <f t="shared" si="0"/>
        <v>InstructionsA15</v>
      </c>
      <c r="B15" s="178" t="s">
        <v>609</v>
      </c>
      <c r="C15" s="178" t="s">
        <v>485</v>
      </c>
      <c r="D15" s="178" t="s">
        <v>484</v>
      </c>
      <c r="E15" s="313" t="s">
        <v>15027</v>
      </c>
      <c r="F15" s="178" t="s">
        <v>14808</v>
      </c>
      <c r="G15" s="178" t="s">
        <v>409</v>
      </c>
      <c r="H15" s="178" t="s">
        <v>500</v>
      </c>
      <c r="I15" s="178" t="s">
        <v>325</v>
      </c>
      <c r="J15" s="178" t="s">
        <v>1481</v>
      </c>
      <c r="K15" s="301" t="s">
        <v>135</v>
      </c>
      <c r="L15" s="324" t="s">
        <v>11</v>
      </c>
      <c r="M15" s="178" t="s">
        <v>2809</v>
      </c>
    </row>
    <row r="16" spans="1:13" ht="99.75">
      <c r="A16" s="178" t="str">
        <f t="shared" si="0"/>
        <v>InstructionsA16</v>
      </c>
      <c r="B16" s="178" t="s">
        <v>609</v>
      </c>
      <c r="C16" s="178" t="s">
        <v>1322</v>
      </c>
      <c r="D16" s="178" t="s">
        <v>14562</v>
      </c>
      <c r="E16" s="313" t="s">
        <v>15028</v>
      </c>
      <c r="F16" s="178" t="s">
        <v>14809</v>
      </c>
      <c r="G16" s="178" t="s">
        <v>410</v>
      </c>
      <c r="H16" s="178" t="s">
        <v>501</v>
      </c>
      <c r="I16" s="178" t="s">
        <v>326</v>
      </c>
      <c r="J16" s="178" t="s">
        <v>1482</v>
      </c>
      <c r="K16" s="299" t="s">
        <v>472</v>
      </c>
      <c r="L16" s="324" t="s">
        <v>12</v>
      </c>
      <c r="M16" s="178" t="s">
        <v>2810</v>
      </c>
    </row>
    <row r="17" spans="1:13" ht="28.5">
      <c r="A17" s="178" t="str">
        <f t="shared" si="0"/>
        <v>InstructionsA17</v>
      </c>
      <c r="B17" s="178" t="s">
        <v>609</v>
      </c>
      <c r="C17" s="178" t="s">
        <v>1323</v>
      </c>
      <c r="D17" s="178" t="s">
        <v>486</v>
      </c>
      <c r="E17" s="313" t="s">
        <v>15029</v>
      </c>
      <c r="F17" s="178" t="s">
        <v>14810</v>
      </c>
      <c r="G17" s="178" t="s">
        <v>411</v>
      </c>
      <c r="H17" s="178" t="s">
        <v>502</v>
      </c>
      <c r="I17" s="178" t="s">
        <v>327</v>
      </c>
      <c r="J17" s="178" t="s">
        <v>1483</v>
      </c>
      <c r="K17" s="299" t="s">
        <v>473</v>
      </c>
      <c r="L17" s="324" t="s">
        <v>13</v>
      </c>
      <c r="M17" s="178" t="s">
        <v>2811</v>
      </c>
    </row>
    <row r="18" spans="1:13" ht="85.5">
      <c r="A18" s="178" t="str">
        <f t="shared" si="0"/>
        <v>InstructionsA18</v>
      </c>
      <c r="B18" s="178" t="s">
        <v>609</v>
      </c>
      <c r="C18" s="178" t="s">
        <v>1324</v>
      </c>
      <c r="D18" s="178" t="s">
        <v>2662</v>
      </c>
      <c r="E18" s="313" t="s">
        <v>15030</v>
      </c>
      <c r="F18" s="178" t="s">
        <v>14811</v>
      </c>
      <c r="G18" s="178" t="s">
        <v>2664</v>
      </c>
      <c r="H18" s="178" t="s">
        <v>2665</v>
      </c>
      <c r="I18" s="178" t="s">
        <v>2666</v>
      </c>
      <c r="J18" s="178" t="s">
        <v>2667</v>
      </c>
      <c r="K18" s="299" t="s">
        <v>2668</v>
      </c>
      <c r="L18" s="324" t="s">
        <v>2669</v>
      </c>
      <c r="M18" s="178" t="s">
        <v>2812</v>
      </c>
    </row>
    <row r="19" spans="1:13" ht="42.75">
      <c r="A19" s="178" t="str">
        <f t="shared" si="0"/>
        <v>InstructionsA19</v>
      </c>
      <c r="B19" s="178" t="s">
        <v>609</v>
      </c>
      <c r="C19" s="178" t="s">
        <v>1325</v>
      </c>
      <c r="D19" s="178" t="s">
        <v>2663</v>
      </c>
      <c r="E19" s="313" t="s">
        <v>15031</v>
      </c>
      <c r="F19" s="178" t="s">
        <v>14812</v>
      </c>
      <c r="G19" s="178" t="s">
        <v>2675</v>
      </c>
      <c r="H19" s="178" t="s">
        <v>2674</v>
      </c>
      <c r="I19" s="178" t="s">
        <v>2673</v>
      </c>
      <c r="J19" s="178" t="s">
        <v>2672</v>
      </c>
      <c r="K19" s="299" t="s">
        <v>2671</v>
      </c>
      <c r="L19" s="324" t="s">
        <v>2670</v>
      </c>
      <c r="M19" s="178" t="s">
        <v>2813</v>
      </c>
    </row>
    <row r="20" spans="1:13" ht="42.75">
      <c r="A20" s="178" t="str">
        <f t="shared" si="0"/>
        <v>InstructionsA20</v>
      </c>
      <c r="B20" s="178" t="s">
        <v>609</v>
      </c>
      <c r="C20" s="178" t="s">
        <v>1326</v>
      </c>
      <c r="D20" s="178" t="s">
        <v>492</v>
      </c>
      <c r="E20" s="313" t="s">
        <v>15032</v>
      </c>
      <c r="F20" s="178" t="s">
        <v>14813</v>
      </c>
      <c r="G20" s="178" t="s">
        <v>412</v>
      </c>
      <c r="H20" s="178" t="s">
        <v>503</v>
      </c>
      <c r="I20" s="178" t="s">
        <v>328</v>
      </c>
      <c r="J20" s="178" t="s">
        <v>1484</v>
      </c>
      <c r="K20" s="299" t="s">
        <v>474</v>
      </c>
      <c r="L20" s="324" t="s">
        <v>14</v>
      </c>
      <c r="M20" s="178" t="s">
        <v>2814</v>
      </c>
    </row>
    <row r="21" spans="1:13" ht="42.75">
      <c r="A21" s="178" t="str">
        <f t="shared" si="0"/>
        <v>InstructionsA21</v>
      </c>
      <c r="B21" s="178" t="s">
        <v>609</v>
      </c>
      <c r="C21" s="178" t="s">
        <v>1327</v>
      </c>
      <c r="D21" s="178" t="s">
        <v>493</v>
      </c>
      <c r="E21" s="313" t="s">
        <v>15033</v>
      </c>
      <c r="F21" s="178" t="s">
        <v>14814</v>
      </c>
      <c r="G21" s="178" t="s">
        <v>413</v>
      </c>
      <c r="H21" s="178" t="s">
        <v>504</v>
      </c>
      <c r="I21" s="178" t="s">
        <v>329</v>
      </c>
      <c r="J21" s="178" t="s">
        <v>1485</v>
      </c>
      <c r="K21" s="299" t="s">
        <v>475</v>
      </c>
      <c r="L21" s="324" t="s">
        <v>15</v>
      </c>
      <c r="M21" s="178" t="s">
        <v>2815</v>
      </c>
    </row>
    <row r="22" spans="1:13" ht="54.75" customHeight="1">
      <c r="A22" s="178" t="str">
        <f t="shared" si="0"/>
        <v>InstructionsA23</v>
      </c>
      <c r="B22" s="178" t="s">
        <v>609</v>
      </c>
      <c r="C22" s="178" t="s">
        <v>1328</v>
      </c>
      <c r="D22" s="178" t="s">
        <v>14566</v>
      </c>
      <c r="E22" s="313" t="s">
        <v>15034</v>
      </c>
      <c r="F22" s="178" t="s">
        <v>14815</v>
      </c>
      <c r="G22" s="178" t="s">
        <v>414</v>
      </c>
      <c r="H22" s="178" t="s">
        <v>505</v>
      </c>
      <c r="I22" s="178" t="s">
        <v>330</v>
      </c>
      <c r="J22" s="178" t="s">
        <v>1486</v>
      </c>
      <c r="K22" s="299" t="s">
        <v>476</v>
      </c>
      <c r="L22" s="324" t="s">
        <v>15306</v>
      </c>
      <c r="M22" s="178" t="s">
        <v>2816</v>
      </c>
    </row>
    <row r="23" spans="1:13" ht="153">
      <c r="A23" s="178" t="str">
        <f t="shared" si="0"/>
        <v>InstructionsA24</v>
      </c>
      <c r="B23" s="178" t="s">
        <v>609</v>
      </c>
      <c r="C23" s="178" t="s">
        <v>1329</v>
      </c>
      <c r="D23" s="179" t="s">
        <v>1612</v>
      </c>
      <c r="E23" s="315" t="s">
        <v>15035</v>
      </c>
      <c r="F23" s="179" t="s">
        <v>14947</v>
      </c>
      <c r="G23" s="179" t="s">
        <v>1616</v>
      </c>
      <c r="H23" s="179" t="s">
        <v>1617</v>
      </c>
      <c r="I23" s="179" t="s">
        <v>1618</v>
      </c>
      <c r="J23" s="179" t="s">
        <v>1619</v>
      </c>
      <c r="K23" s="300" t="s">
        <v>14727</v>
      </c>
      <c r="L23" s="325" t="s">
        <v>15307</v>
      </c>
      <c r="M23" s="179" t="s">
        <v>2817</v>
      </c>
    </row>
    <row r="24" spans="1:13" ht="135">
      <c r="A24" s="178" t="str">
        <f t="shared" si="0"/>
        <v>InstructionsA25</v>
      </c>
      <c r="B24" s="178" t="s">
        <v>609</v>
      </c>
      <c r="C24" s="178" t="s">
        <v>1330</v>
      </c>
      <c r="D24" s="179" t="s">
        <v>14567</v>
      </c>
      <c r="E24" s="316" t="s">
        <v>15036</v>
      </c>
      <c r="F24" s="309" t="s">
        <v>14948</v>
      </c>
      <c r="G24" s="249" t="s">
        <v>13604</v>
      </c>
      <c r="H24" s="249" t="s">
        <v>13621</v>
      </c>
      <c r="I24" s="249" t="s">
        <v>13648</v>
      </c>
      <c r="J24" s="249" t="s">
        <v>13673</v>
      </c>
      <c r="K24" s="302" t="s">
        <v>14728</v>
      </c>
      <c r="L24" s="326" t="s">
        <v>15308</v>
      </c>
      <c r="M24" s="249" t="s">
        <v>13700</v>
      </c>
    </row>
    <row r="25" spans="1:13" ht="409.5">
      <c r="A25" s="178" t="str">
        <f t="shared" si="0"/>
        <v>InstructionsA26</v>
      </c>
      <c r="B25" s="178" t="s">
        <v>609</v>
      </c>
      <c r="C25" s="178" t="s">
        <v>1331</v>
      </c>
      <c r="D25" s="179" t="s">
        <v>13563</v>
      </c>
      <c r="E25" s="317" t="s">
        <v>15037</v>
      </c>
      <c r="F25" s="309" t="s">
        <v>14949</v>
      </c>
      <c r="G25" s="253" t="s">
        <v>14543</v>
      </c>
      <c r="H25" s="251" t="s">
        <v>13622</v>
      </c>
      <c r="I25" s="251" t="s">
        <v>13649</v>
      </c>
      <c r="J25" s="249" t="s">
        <v>13674</v>
      </c>
      <c r="K25" s="302" t="s">
        <v>14729</v>
      </c>
      <c r="L25" s="326" t="s">
        <v>15309</v>
      </c>
      <c r="M25" s="253" t="s">
        <v>14552</v>
      </c>
    </row>
    <row r="26" spans="1:13" ht="57">
      <c r="A26" s="178" t="str">
        <f t="shared" si="0"/>
        <v>InstructionsA27</v>
      </c>
      <c r="B26" s="178" t="s">
        <v>609</v>
      </c>
      <c r="C26" s="178" t="s">
        <v>487</v>
      </c>
      <c r="D26" s="178" t="s">
        <v>488</v>
      </c>
      <c r="E26" s="313" t="s">
        <v>15038</v>
      </c>
      <c r="F26" s="178" t="s">
        <v>14816</v>
      </c>
      <c r="G26" s="178" t="s">
        <v>14780</v>
      </c>
      <c r="H26" s="178" t="s">
        <v>506</v>
      </c>
      <c r="I26" s="178" t="s">
        <v>331</v>
      </c>
      <c r="J26" s="178" t="s">
        <v>1487</v>
      </c>
      <c r="K26" s="299" t="s">
        <v>477</v>
      </c>
      <c r="L26" s="324" t="s">
        <v>16</v>
      </c>
      <c r="M26" s="178" t="s">
        <v>2818</v>
      </c>
    </row>
    <row r="27" spans="1:13" ht="409.5">
      <c r="A27" s="178" t="str">
        <f t="shared" si="0"/>
        <v>InstructionsA28</v>
      </c>
      <c r="B27" s="178" t="s">
        <v>609</v>
      </c>
      <c r="C27" s="178" t="s">
        <v>1121</v>
      </c>
      <c r="D27" s="179" t="s">
        <v>13583</v>
      </c>
      <c r="E27" s="316" t="s">
        <v>15039</v>
      </c>
      <c r="F27" s="309" t="s">
        <v>14950</v>
      </c>
      <c r="G27" s="251" t="s">
        <v>13605</v>
      </c>
      <c r="H27" s="251" t="s">
        <v>13623</v>
      </c>
      <c r="I27" s="251" t="s">
        <v>13650</v>
      </c>
      <c r="J27" s="249" t="s">
        <v>13675</v>
      </c>
      <c r="K27" s="302" t="s">
        <v>14730</v>
      </c>
      <c r="L27" s="326" t="s">
        <v>15310</v>
      </c>
      <c r="M27" s="253" t="s">
        <v>14553</v>
      </c>
    </row>
    <row r="28" spans="1:13" ht="348" customHeight="1">
      <c r="A28" s="178" t="str">
        <f>B28&amp;C28</f>
        <v>InstructionsA29</v>
      </c>
      <c r="B28" s="178" t="s">
        <v>609</v>
      </c>
      <c r="C28" s="178" t="s">
        <v>1332</v>
      </c>
      <c r="D28" s="211" t="s">
        <v>14576</v>
      </c>
      <c r="E28" s="316" t="s">
        <v>15040</v>
      </c>
      <c r="F28" s="310" t="s">
        <v>14951</v>
      </c>
      <c r="G28" s="264" t="s">
        <v>14781</v>
      </c>
      <c r="H28" s="251" t="s">
        <v>15289</v>
      </c>
      <c r="I28" s="253" t="s">
        <v>14013</v>
      </c>
      <c r="J28" s="253" t="s">
        <v>15376</v>
      </c>
      <c r="K28" s="302" t="s">
        <v>14731</v>
      </c>
      <c r="L28" s="326" t="s">
        <v>15311</v>
      </c>
      <c r="M28" s="253" t="s">
        <v>15269</v>
      </c>
    </row>
    <row r="29" spans="1:13" ht="229.5">
      <c r="A29" s="178" t="str">
        <f>B29&amp;C29</f>
        <v>InstructionsA30</v>
      </c>
      <c r="B29" s="178" t="s">
        <v>609</v>
      </c>
      <c r="C29" s="178" t="s">
        <v>1333</v>
      </c>
      <c r="D29" s="211" t="s">
        <v>14014</v>
      </c>
      <c r="E29" s="315" t="s">
        <v>15041</v>
      </c>
      <c r="F29" s="179" t="s">
        <v>14952</v>
      </c>
      <c r="G29" s="211" t="s">
        <v>14015</v>
      </c>
      <c r="H29" s="211" t="s">
        <v>14016</v>
      </c>
      <c r="I29" s="179" t="s">
        <v>14017</v>
      </c>
      <c r="J29" s="211" t="s">
        <v>14018</v>
      </c>
      <c r="K29" s="300" t="s">
        <v>14019</v>
      </c>
      <c r="L29" s="327" t="s">
        <v>15312</v>
      </c>
      <c r="M29" s="212" t="s">
        <v>14020</v>
      </c>
    </row>
    <row r="30" spans="1:13" ht="270">
      <c r="A30" s="178" t="str">
        <f>B30&amp;C30</f>
        <v>InstructionsA31</v>
      </c>
      <c r="B30" s="178" t="s">
        <v>609</v>
      </c>
      <c r="C30" s="178" t="s">
        <v>1334</v>
      </c>
      <c r="D30" s="211" t="s">
        <v>14021</v>
      </c>
      <c r="E30" s="316" t="s">
        <v>15042</v>
      </c>
      <c r="F30" s="310" t="s">
        <v>14953</v>
      </c>
      <c r="G30" s="265" t="s">
        <v>14022</v>
      </c>
      <c r="H30" s="251" t="s">
        <v>14023</v>
      </c>
      <c r="I30" s="253" t="s">
        <v>14024</v>
      </c>
      <c r="J30" s="253" t="s">
        <v>14025</v>
      </c>
      <c r="K30" s="302" t="s">
        <v>14732</v>
      </c>
      <c r="L30" s="326" t="s">
        <v>15313</v>
      </c>
      <c r="M30" s="253" t="s">
        <v>14026</v>
      </c>
    </row>
    <row r="31" spans="1:13" ht="135">
      <c r="A31" s="178" t="str">
        <f>B31&amp;C31</f>
        <v>InstructionsA32</v>
      </c>
      <c r="B31" s="178" t="s">
        <v>609</v>
      </c>
      <c r="C31" s="178" t="s">
        <v>1335</v>
      </c>
      <c r="D31" s="211" t="s">
        <v>14027</v>
      </c>
      <c r="E31" s="316" t="s">
        <v>15043</v>
      </c>
      <c r="F31" s="310" t="s">
        <v>14954</v>
      </c>
      <c r="G31" s="265" t="s">
        <v>14028</v>
      </c>
      <c r="H31" s="251" t="s">
        <v>14029</v>
      </c>
      <c r="I31" s="253" t="s">
        <v>14030</v>
      </c>
      <c r="J31" s="253" t="s">
        <v>14031</v>
      </c>
      <c r="K31" s="302" t="s">
        <v>14032</v>
      </c>
      <c r="L31" s="326" t="s">
        <v>15314</v>
      </c>
      <c r="M31" s="253" t="s">
        <v>14033</v>
      </c>
    </row>
    <row r="32" spans="1:13" ht="135">
      <c r="A32" s="178" t="str">
        <f>B32&amp;C32</f>
        <v>InstructionsA33</v>
      </c>
      <c r="B32" s="178" t="s">
        <v>609</v>
      </c>
      <c r="C32" s="178" t="s">
        <v>1336</v>
      </c>
      <c r="D32" s="211" t="s">
        <v>14034</v>
      </c>
      <c r="E32" s="316" t="s">
        <v>15044</v>
      </c>
      <c r="F32" s="310" t="s">
        <v>14955</v>
      </c>
      <c r="G32" s="265" t="s">
        <v>14035</v>
      </c>
      <c r="H32" s="251" t="s">
        <v>14036</v>
      </c>
      <c r="I32" s="253" t="s">
        <v>14037</v>
      </c>
      <c r="J32" s="249" t="s">
        <v>14038</v>
      </c>
      <c r="K32" s="302" t="s">
        <v>14039</v>
      </c>
      <c r="L32" s="326" t="s">
        <v>15315</v>
      </c>
      <c r="M32" s="253" t="s">
        <v>14040</v>
      </c>
    </row>
    <row r="33" spans="1:13" ht="42.75">
      <c r="A33" s="178" t="str">
        <f t="shared" si="0"/>
        <v>InstructionsA34</v>
      </c>
      <c r="B33" s="178" t="s">
        <v>609</v>
      </c>
      <c r="C33" s="178" t="s">
        <v>1337</v>
      </c>
      <c r="D33" s="178" t="s">
        <v>1158</v>
      </c>
      <c r="E33" s="313" t="s">
        <v>15045</v>
      </c>
      <c r="F33" s="178" t="s">
        <v>14817</v>
      </c>
      <c r="G33" s="178" t="s">
        <v>1071</v>
      </c>
      <c r="H33" s="178" t="s">
        <v>1072</v>
      </c>
      <c r="I33" s="178" t="s">
        <v>332</v>
      </c>
      <c r="J33" s="178" t="s">
        <v>1175</v>
      </c>
      <c r="K33" s="303" t="s">
        <v>478</v>
      </c>
      <c r="L33" s="324" t="s">
        <v>1392</v>
      </c>
      <c r="M33" s="178" t="s">
        <v>2819</v>
      </c>
    </row>
    <row r="34" spans="1:13" ht="75">
      <c r="A34" s="178" t="str">
        <f t="shared" si="0"/>
        <v>InstructionsA36</v>
      </c>
      <c r="B34" s="178" t="s">
        <v>609</v>
      </c>
      <c r="C34" s="178" t="s">
        <v>1338</v>
      </c>
      <c r="D34" s="178" t="s">
        <v>14062</v>
      </c>
      <c r="E34" s="316" t="s">
        <v>15046</v>
      </c>
      <c r="F34" s="310" t="s">
        <v>14956</v>
      </c>
      <c r="G34" s="266" t="s">
        <v>14041</v>
      </c>
      <c r="H34" s="251" t="s">
        <v>14042</v>
      </c>
      <c r="I34" s="253" t="s">
        <v>14043</v>
      </c>
      <c r="J34" s="249" t="s">
        <v>14044</v>
      </c>
      <c r="K34" s="302" t="s">
        <v>14733</v>
      </c>
      <c r="L34" s="326" t="s">
        <v>15316</v>
      </c>
      <c r="M34" s="253" t="s">
        <v>14045</v>
      </c>
    </row>
    <row r="35" spans="1:13" ht="313.5">
      <c r="A35" s="178" t="str">
        <f t="shared" si="0"/>
        <v>InstructionsA37</v>
      </c>
      <c r="B35" s="178" t="s">
        <v>609</v>
      </c>
      <c r="C35" s="178" t="s">
        <v>1339</v>
      </c>
      <c r="D35" s="178" t="s">
        <v>14011</v>
      </c>
      <c r="E35" s="313" t="s">
        <v>15047</v>
      </c>
      <c r="F35" s="178" t="s">
        <v>14818</v>
      </c>
      <c r="G35" s="178" t="s">
        <v>415</v>
      </c>
      <c r="H35" s="178" t="s">
        <v>1304</v>
      </c>
      <c r="I35" s="178" t="s">
        <v>333</v>
      </c>
      <c r="J35" s="178" t="s">
        <v>1176</v>
      </c>
      <c r="K35" s="299" t="s">
        <v>336</v>
      </c>
      <c r="L35" s="324" t="s">
        <v>15317</v>
      </c>
      <c r="M35" s="213" t="s">
        <v>15270</v>
      </c>
    </row>
    <row r="36" spans="1:13" ht="105">
      <c r="A36" s="178" t="str">
        <f t="shared" si="0"/>
        <v>InstructionsA38</v>
      </c>
      <c r="B36" s="178" t="s">
        <v>609</v>
      </c>
      <c r="C36" s="178" t="s">
        <v>1340</v>
      </c>
      <c r="D36" s="178" t="s">
        <v>13564</v>
      </c>
      <c r="E36" s="316" t="s">
        <v>15048</v>
      </c>
      <c r="F36" s="309" t="s">
        <v>14957</v>
      </c>
      <c r="G36" s="253" t="s">
        <v>14544</v>
      </c>
      <c r="H36" s="251" t="s">
        <v>13624</v>
      </c>
      <c r="I36" s="251" t="s">
        <v>13651</v>
      </c>
      <c r="J36" s="249" t="s">
        <v>13676</v>
      </c>
      <c r="K36" s="302" t="s">
        <v>14734</v>
      </c>
      <c r="L36" s="326" t="s">
        <v>15318</v>
      </c>
      <c r="M36" s="253" t="s">
        <v>14554</v>
      </c>
    </row>
    <row r="37" spans="1:13" ht="120">
      <c r="A37" s="178" t="str">
        <f t="shared" si="0"/>
        <v>InstructionsA39</v>
      </c>
      <c r="B37" s="178" t="s">
        <v>609</v>
      </c>
      <c r="C37" s="178" t="s">
        <v>1341</v>
      </c>
      <c r="D37" s="178" t="s">
        <v>13565</v>
      </c>
      <c r="E37" s="316" t="s">
        <v>15049</v>
      </c>
      <c r="F37" s="309" t="s">
        <v>14958</v>
      </c>
      <c r="G37" s="253" t="s">
        <v>14545</v>
      </c>
      <c r="H37" s="251" t="s">
        <v>13625</v>
      </c>
      <c r="I37" s="251" t="s">
        <v>13652</v>
      </c>
      <c r="J37" s="249" t="s">
        <v>13677</v>
      </c>
      <c r="K37" s="302" t="s">
        <v>14735</v>
      </c>
      <c r="L37" s="326" t="s">
        <v>15319</v>
      </c>
      <c r="M37" s="253" t="s">
        <v>14555</v>
      </c>
    </row>
    <row r="38" spans="1:13" ht="135">
      <c r="A38" s="178" t="str">
        <f t="shared" si="0"/>
        <v>InstructionsA40</v>
      </c>
      <c r="B38" s="178" t="s">
        <v>609</v>
      </c>
      <c r="C38" s="178" t="s">
        <v>494</v>
      </c>
      <c r="D38" s="178" t="s">
        <v>14568</v>
      </c>
      <c r="E38" s="318" t="s">
        <v>15050</v>
      </c>
      <c r="F38" s="309" t="s">
        <v>14959</v>
      </c>
      <c r="G38" s="253" t="s">
        <v>14546</v>
      </c>
      <c r="H38" s="251" t="s">
        <v>13626</v>
      </c>
      <c r="I38" s="251" t="s">
        <v>13653</v>
      </c>
      <c r="J38" s="249" t="s">
        <v>13678</v>
      </c>
      <c r="K38" s="302" t="s">
        <v>14736</v>
      </c>
      <c r="L38" s="326" t="s">
        <v>15320</v>
      </c>
      <c r="M38" s="253" t="s">
        <v>14556</v>
      </c>
    </row>
    <row r="39" spans="1:13" ht="120">
      <c r="A39" s="178" t="str">
        <f t="shared" si="0"/>
        <v>InstructionsA41</v>
      </c>
      <c r="B39" s="178" t="s">
        <v>609</v>
      </c>
      <c r="C39" s="178" t="s">
        <v>1122</v>
      </c>
      <c r="D39" s="179" t="s">
        <v>13566</v>
      </c>
      <c r="E39" s="317" t="s">
        <v>15051</v>
      </c>
      <c r="F39" s="309" t="s">
        <v>14960</v>
      </c>
      <c r="G39" s="253" t="s">
        <v>13606</v>
      </c>
      <c r="H39" s="253" t="s">
        <v>13627</v>
      </c>
      <c r="I39" s="253" t="s">
        <v>13654</v>
      </c>
      <c r="J39" s="253" t="s">
        <v>13679</v>
      </c>
      <c r="K39" s="302" t="s">
        <v>14737</v>
      </c>
      <c r="L39" s="326" t="s">
        <v>15321</v>
      </c>
      <c r="M39" s="253" t="s">
        <v>14557</v>
      </c>
    </row>
    <row r="40" spans="1:13" ht="399">
      <c r="A40" s="178" t="str">
        <f t="shared" si="0"/>
        <v>InstructionsA42</v>
      </c>
      <c r="B40" s="178" t="s">
        <v>609</v>
      </c>
      <c r="C40" s="178" t="s">
        <v>1342</v>
      </c>
      <c r="D40" s="178" t="s">
        <v>14280</v>
      </c>
      <c r="E40" s="319" t="s">
        <v>15052</v>
      </c>
      <c r="F40" s="252" t="s">
        <v>14961</v>
      </c>
      <c r="G40" s="252" t="s">
        <v>14547</v>
      </c>
      <c r="H40" s="252" t="s">
        <v>14281</v>
      </c>
      <c r="I40" s="252" t="s">
        <v>14282</v>
      </c>
      <c r="J40" s="252" t="s">
        <v>14283</v>
      </c>
      <c r="K40" s="298" t="s">
        <v>14738</v>
      </c>
      <c r="L40" s="328" t="s">
        <v>15322</v>
      </c>
      <c r="M40" s="252" t="s">
        <v>14558</v>
      </c>
    </row>
    <row r="41" spans="1:13" ht="240">
      <c r="A41" s="178" t="str">
        <f t="shared" si="0"/>
        <v>InstructionsA43</v>
      </c>
      <c r="B41" s="178" t="s">
        <v>609</v>
      </c>
      <c r="C41" s="178" t="s">
        <v>1343</v>
      </c>
      <c r="D41" s="179" t="s">
        <v>13567</v>
      </c>
      <c r="E41" s="316" t="s">
        <v>15053</v>
      </c>
      <c r="F41" s="309" t="s">
        <v>14962</v>
      </c>
      <c r="G41" s="253" t="s">
        <v>14548</v>
      </c>
      <c r="H41" s="251" t="s">
        <v>13628</v>
      </c>
      <c r="I41" s="251" t="s">
        <v>13655</v>
      </c>
      <c r="J41" s="249" t="s">
        <v>13680</v>
      </c>
      <c r="K41" s="302" t="s">
        <v>14739</v>
      </c>
      <c r="L41" s="326" t="s">
        <v>15323</v>
      </c>
      <c r="M41" s="251" t="s">
        <v>13701</v>
      </c>
    </row>
    <row r="42" spans="1:13" ht="225">
      <c r="A42" s="178" t="str">
        <f>B42&amp;C42</f>
        <v>InstructionsA44</v>
      </c>
      <c r="B42" s="178" t="s">
        <v>609</v>
      </c>
      <c r="C42" s="178" t="s">
        <v>1344</v>
      </c>
      <c r="D42" s="178" t="s">
        <v>13568</v>
      </c>
      <c r="E42" s="316" t="s">
        <v>15054</v>
      </c>
      <c r="F42" s="309" t="s">
        <v>14963</v>
      </c>
      <c r="G42" s="253" t="s">
        <v>14549</v>
      </c>
      <c r="H42" s="251" t="s">
        <v>13629</v>
      </c>
      <c r="I42" s="251" t="s">
        <v>13656</v>
      </c>
      <c r="J42" s="249" t="s">
        <v>13681</v>
      </c>
      <c r="K42" s="302" t="s">
        <v>14740</v>
      </c>
      <c r="L42" s="326" t="s">
        <v>15324</v>
      </c>
      <c r="M42" s="251" t="s">
        <v>13702</v>
      </c>
    </row>
    <row r="43" spans="1:13" ht="120">
      <c r="A43" s="178" t="str">
        <f>B43&amp;C43</f>
        <v>InstructionsA45</v>
      </c>
      <c r="B43" s="178" t="s">
        <v>609</v>
      </c>
      <c r="C43" s="178" t="s">
        <v>1345</v>
      </c>
      <c r="D43" s="178" t="s">
        <v>13569</v>
      </c>
      <c r="E43" s="316" t="s">
        <v>15055</v>
      </c>
      <c r="F43" s="309" t="s">
        <v>14964</v>
      </c>
      <c r="G43" s="253" t="s">
        <v>14550</v>
      </c>
      <c r="H43" s="251" t="s">
        <v>13630</v>
      </c>
      <c r="I43" s="251" t="s">
        <v>13657</v>
      </c>
      <c r="J43" s="249" t="s">
        <v>13682</v>
      </c>
      <c r="K43" s="302" t="s">
        <v>14741</v>
      </c>
      <c r="L43" s="326" t="s">
        <v>15325</v>
      </c>
      <c r="M43" s="253" t="s">
        <v>14559</v>
      </c>
    </row>
    <row r="44" spans="1:13" ht="90">
      <c r="A44" s="178" t="str">
        <f t="shared" si="0"/>
        <v>InstructionsA46</v>
      </c>
      <c r="B44" s="178" t="s">
        <v>609</v>
      </c>
      <c r="C44" s="178" t="s">
        <v>1346</v>
      </c>
      <c r="D44" s="178" t="s">
        <v>13570</v>
      </c>
      <c r="E44" s="316" t="s">
        <v>15055</v>
      </c>
      <c r="F44" s="309" t="s">
        <v>14965</v>
      </c>
      <c r="G44" s="253" t="s">
        <v>14551</v>
      </c>
      <c r="H44" s="251" t="s">
        <v>13631</v>
      </c>
      <c r="I44" s="251" t="s">
        <v>13658</v>
      </c>
      <c r="J44" s="249" t="s">
        <v>13683</v>
      </c>
      <c r="K44" s="302" t="s">
        <v>14742</v>
      </c>
      <c r="L44" s="326" t="s">
        <v>15326</v>
      </c>
      <c r="M44" s="251" t="s">
        <v>13703</v>
      </c>
    </row>
    <row r="45" spans="1:13" ht="42.75">
      <c r="A45" s="178" t="str">
        <f t="shared" si="0"/>
        <v>InstructionsA47</v>
      </c>
      <c r="B45" s="178" t="s">
        <v>609</v>
      </c>
      <c r="C45" s="178" t="s">
        <v>1347</v>
      </c>
      <c r="D45" s="178" t="s">
        <v>1147</v>
      </c>
      <c r="E45" s="313" t="s">
        <v>15056</v>
      </c>
      <c r="F45" s="178" t="s">
        <v>14819</v>
      </c>
      <c r="G45" s="178" t="s">
        <v>1309</v>
      </c>
      <c r="H45" s="178" t="s">
        <v>507</v>
      </c>
      <c r="I45" s="178" t="s">
        <v>334</v>
      </c>
      <c r="J45" s="178" t="s">
        <v>1488</v>
      </c>
      <c r="K45" s="299" t="s">
        <v>208</v>
      </c>
      <c r="L45" s="324" t="s">
        <v>15327</v>
      </c>
      <c r="M45" s="178" t="s">
        <v>2820</v>
      </c>
    </row>
    <row r="46" spans="1:13" ht="28.5">
      <c r="A46" s="178" t="str">
        <f t="shared" si="0"/>
        <v>InstructionsA48</v>
      </c>
      <c r="B46" s="178" t="s">
        <v>609</v>
      </c>
      <c r="C46" s="178" t="s">
        <v>3223</v>
      </c>
      <c r="D46" s="178" t="s">
        <v>983</v>
      </c>
      <c r="E46" s="313" t="s">
        <v>15057</v>
      </c>
      <c r="F46" s="178" t="s">
        <v>14820</v>
      </c>
      <c r="G46" s="178" t="s">
        <v>1310</v>
      </c>
      <c r="H46" s="178" t="s">
        <v>508</v>
      </c>
      <c r="I46" s="178" t="s">
        <v>335</v>
      </c>
      <c r="J46" s="178" t="s">
        <v>1315</v>
      </c>
      <c r="K46" s="299" t="s">
        <v>209</v>
      </c>
      <c r="L46" s="324" t="s">
        <v>682</v>
      </c>
      <c r="M46" s="178" t="s">
        <v>2821</v>
      </c>
    </row>
    <row r="47" spans="1:13" ht="105">
      <c r="A47" s="178" t="str">
        <f t="shared" si="0"/>
        <v>InstructionsA49</v>
      </c>
      <c r="B47" s="178" t="s">
        <v>609</v>
      </c>
      <c r="C47" s="178" t="s">
        <v>1348</v>
      </c>
      <c r="D47" s="178" t="s">
        <v>13592</v>
      </c>
      <c r="E47" s="316" t="s">
        <v>15058</v>
      </c>
      <c r="F47" s="309" t="s">
        <v>14966</v>
      </c>
      <c r="G47" s="253" t="s">
        <v>13720</v>
      </c>
      <c r="H47" s="251" t="s">
        <v>13632</v>
      </c>
      <c r="I47" s="251" t="s">
        <v>13719</v>
      </c>
      <c r="J47" s="249" t="s">
        <v>13717</v>
      </c>
      <c r="K47" s="302" t="s">
        <v>14743</v>
      </c>
      <c r="L47" s="326" t="s">
        <v>15328</v>
      </c>
      <c r="M47" s="251" t="s">
        <v>13718</v>
      </c>
    </row>
    <row r="48" spans="1:13" ht="85.5">
      <c r="A48" s="286" t="s">
        <v>14046</v>
      </c>
      <c r="B48" s="286" t="s">
        <v>609</v>
      </c>
      <c r="C48" s="178" t="s">
        <v>1349</v>
      </c>
      <c r="D48" s="286" t="s">
        <v>14063</v>
      </c>
      <c r="E48" s="313" t="s">
        <v>15059</v>
      </c>
      <c r="F48" s="178" t="s">
        <v>14821</v>
      </c>
      <c r="G48" s="180" t="s">
        <v>14782</v>
      </c>
      <c r="H48" s="178" t="s">
        <v>14064</v>
      </c>
      <c r="I48" s="178" t="s">
        <v>15401</v>
      </c>
      <c r="J48" s="178" t="s">
        <v>14065</v>
      </c>
      <c r="K48" s="298" t="s">
        <v>14744</v>
      </c>
      <c r="L48" s="329" t="s">
        <v>15329</v>
      </c>
      <c r="M48" s="178" t="s">
        <v>15271</v>
      </c>
    </row>
    <row r="49" spans="1:13" ht="57">
      <c r="A49" s="178" t="str">
        <f>B49&amp;C49</f>
        <v>InstructionsA51</v>
      </c>
      <c r="B49" s="178" t="s">
        <v>609</v>
      </c>
      <c r="C49" s="178" t="s">
        <v>1350</v>
      </c>
      <c r="D49" s="178" t="s">
        <v>3062</v>
      </c>
      <c r="E49" s="313" t="s">
        <v>15060</v>
      </c>
      <c r="F49" s="178" t="s">
        <v>14822</v>
      </c>
      <c r="G49" s="178" t="s">
        <v>3070</v>
      </c>
      <c r="H49" s="178" t="s">
        <v>3071</v>
      </c>
      <c r="I49" s="178" t="s">
        <v>3072</v>
      </c>
      <c r="J49" s="178" t="s">
        <v>3073</v>
      </c>
      <c r="K49" s="299" t="s">
        <v>14745</v>
      </c>
      <c r="L49" s="324" t="s">
        <v>3074</v>
      </c>
      <c r="M49" s="213" t="s">
        <v>3075</v>
      </c>
    </row>
    <row r="50" spans="1:13" ht="165">
      <c r="A50" s="178" t="str">
        <f t="shared" si="0"/>
        <v>InstructionsA52</v>
      </c>
      <c r="B50" s="178" t="s">
        <v>609</v>
      </c>
      <c r="C50" s="178" t="s">
        <v>1351</v>
      </c>
      <c r="D50" s="178" t="s">
        <v>13591</v>
      </c>
      <c r="E50" s="316" t="s">
        <v>15061</v>
      </c>
      <c r="F50" s="309" t="s">
        <v>14967</v>
      </c>
      <c r="G50" s="251" t="s">
        <v>13607</v>
      </c>
      <c r="H50" s="251" t="s">
        <v>13633</v>
      </c>
      <c r="I50" s="251" t="s">
        <v>13659</v>
      </c>
      <c r="J50" s="249" t="s">
        <v>13684</v>
      </c>
      <c r="K50" s="302" t="s">
        <v>14746</v>
      </c>
      <c r="L50" s="326" t="s">
        <v>15330</v>
      </c>
      <c r="M50" s="251" t="s">
        <v>13704</v>
      </c>
    </row>
    <row r="51" spans="1:13" ht="85.5">
      <c r="A51" s="178" t="str">
        <f t="shared" si="0"/>
        <v>InstructionsA53</v>
      </c>
      <c r="B51" s="178" t="s">
        <v>609</v>
      </c>
      <c r="C51" s="178" t="s">
        <v>1352</v>
      </c>
      <c r="D51" s="178" t="s">
        <v>14284</v>
      </c>
      <c r="E51" s="313" t="s">
        <v>15062</v>
      </c>
      <c r="F51" s="178" t="s">
        <v>14823</v>
      </c>
      <c r="G51" s="178" t="s">
        <v>14285</v>
      </c>
      <c r="H51" s="178" t="s">
        <v>14286</v>
      </c>
      <c r="I51" s="178" t="s">
        <v>14287</v>
      </c>
      <c r="J51" s="178" t="s">
        <v>14288</v>
      </c>
      <c r="K51" s="299" t="s">
        <v>14289</v>
      </c>
      <c r="L51" s="324" t="s">
        <v>14290</v>
      </c>
      <c r="M51" s="213" t="s">
        <v>14291</v>
      </c>
    </row>
    <row r="52" spans="1:13" ht="99.75">
      <c r="A52" s="178" t="str">
        <f t="shared" si="0"/>
        <v>InstructionsA54</v>
      </c>
      <c r="B52" s="178" t="s">
        <v>609</v>
      </c>
      <c r="C52" s="178" t="s">
        <v>1353</v>
      </c>
      <c r="D52" s="178" t="s">
        <v>3063</v>
      </c>
      <c r="E52" s="313" t="s">
        <v>15063</v>
      </c>
      <c r="F52" s="178" t="s">
        <v>14824</v>
      </c>
      <c r="G52" s="178" t="s">
        <v>3076</v>
      </c>
      <c r="H52" s="178" t="s">
        <v>3077</v>
      </c>
      <c r="I52" s="178" t="s">
        <v>3078</v>
      </c>
      <c r="J52" s="178" t="s">
        <v>3079</v>
      </c>
      <c r="K52" s="299" t="s">
        <v>3080</v>
      </c>
      <c r="L52" s="324" t="s">
        <v>3081</v>
      </c>
      <c r="M52" s="213" t="s">
        <v>3082</v>
      </c>
    </row>
    <row r="53" spans="1:13" ht="128.25">
      <c r="A53" s="178" t="str">
        <f>B53&amp;C53</f>
        <v>InstructionsA55</v>
      </c>
      <c r="B53" s="178" t="s">
        <v>609</v>
      </c>
      <c r="C53" s="178" t="s">
        <v>1354</v>
      </c>
      <c r="D53" s="178" t="s">
        <v>3064</v>
      </c>
      <c r="E53" s="313" t="s">
        <v>15064</v>
      </c>
      <c r="F53" s="178" t="s">
        <v>14825</v>
      </c>
      <c r="G53" s="178" t="s">
        <v>3083</v>
      </c>
      <c r="H53" s="178" t="s">
        <v>3084</v>
      </c>
      <c r="I53" s="178" t="s">
        <v>3085</v>
      </c>
      <c r="J53" s="178" t="s">
        <v>3086</v>
      </c>
      <c r="K53" s="299" t="s">
        <v>3087</v>
      </c>
      <c r="L53" s="324" t="s">
        <v>3088</v>
      </c>
      <c r="M53" s="213" t="s">
        <v>3089</v>
      </c>
    </row>
    <row r="54" spans="1:13" ht="85.5">
      <c r="A54" s="178" t="str">
        <f>B54&amp;C54</f>
        <v>InstructionsA56</v>
      </c>
      <c r="B54" s="178" t="s">
        <v>609</v>
      </c>
      <c r="C54" s="178" t="s">
        <v>1355</v>
      </c>
      <c r="D54" s="178" t="s">
        <v>3065</v>
      </c>
      <c r="E54" s="313" t="s">
        <v>15065</v>
      </c>
      <c r="F54" s="178" t="s">
        <v>14826</v>
      </c>
      <c r="G54" s="178" t="s">
        <v>3090</v>
      </c>
      <c r="H54" s="178" t="s">
        <v>3091</v>
      </c>
      <c r="I54" s="178" t="s">
        <v>3092</v>
      </c>
      <c r="J54" s="178" t="s">
        <v>3093</v>
      </c>
      <c r="K54" s="299" t="s">
        <v>3094</v>
      </c>
      <c r="L54" s="324" t="s">
        <v>3095</v>
      </c>
      <c r="M54" s="213" t="s">
        <v>3096</v>
      </c>
    </row>
    <row r="55" spans="1:13" ht="45">
      <c r="A55" s="178" t="str">
        <f t="shared" si="0"/>
        <v>InstructionsA57</v>
      </c>
      <c r="B55" s="178" t="s">
        <v>609</v>
      </c>
      <c r="C55" s="178" t="s">
        <v>495</v>
      </c>
      <c r="D55" s="179" t="s">
        <v>3066</v>
      </c>
      <c r="E55" s="315" t="s">
        <v>15066</v>
      </c>
      <c r="F55" s="179" t="s">
        <v>14827</v>
      </c>
      <c r="G55" s="179" t="s">
        <v>3097</v>
      </c>
      <c r="H55" s="179" t="s">
        <v>3098</v>
      </c>
      <c r="I55" s="179" t="s">
        <v>3099</v>
      </c>
      <c r="J55" s="179" t="s">
        <v>3100</v>
      </c>
      <c r="K55" s="300" t="s">
        <v>3101</v>
      </c>
      <c r="L55" s="325" t="s">
        <v>3102</v>
      </c>
      <c r="M55" s="212" t="s">
        <v>3103</v>
      </c>
    </row>
    <row r="56" spans="1:13" ht="45">
      <c r="A56" s="178" t="str">
        <f t="shared" si="0"/>
        <v>InstructionsA58</v>
      </c>
      <c r="B56" s="178" t="s">
        <v>609</v>
      </c>
      <c r="C56" s="178" t="s">
        <v>1356</v>
      </c>
      <c r="D56" s="179" t="s">
        <v>3067</v>
      </c>
      <c r="E56" s="315" t="s">
        <v>15067</v>
      </c>
      <c r="F56" s="179" t="s">
        <v>14828</v>
      </c>
      <c r="G56" s="179" t="s">
        <v>3104</v>
      </c>
      <c r="H56" s="179" t="s">
        <v>3105</v>
      </c>
      <c r="I56" s="179" t="s">
        <v>3106</v>
      </c>
      <c r="J56" s="179" t="s">
        <v>3107</v>
      </c>
      <c r="K56" s="300" t="s">
        <v>3108</v>
      </c>
      <c r="L56" s="325" t="s">
        <v>3109</v>
      </c>
      <c r="M56" s="212" t="s">
        <v>3110</v>
      </c>
    </row>
    <row r="57" spans="1:13" ht="51">
      <c r="A57" s="178" t="str">
        <f t="shared" si="0"/>
        <v>InstructionsA59</v>
      </c>
      <c r="B57" s="178" t="s">
        <v>609</v>
      </c>
      <c r="C57" s="178" t="s">
        <v>1357</v>
      </c>
      <c r="D57" s="179" t="s">
        <v>3068</v>
      </c>
      <c r="E57" s="315" t="s">
        <v>15068</v>
      </c>
      <c r="F57" s="179" t="s">
        <v>14968</v>
      </c>
      <c r="G57" s="179" t="s">
        <v>3111</v>
      </c>
      <c r="H57" s="179" t="s">
        <v>3112</v>
      </c>
      <c r="I57" s="179" t="s">
        <v>3113</v>
      </c>
      <c r="J57" s="179" t="s">
        <v>3114</v>
      </c>
      <c r="K57" s="300" t="s">
        <v>3115</v>
      </c>
      <c r="L57" s="325" t="s">
        <v>3116</v>
      </c>
      <c r="M57" s="212" t="s">
        <v>3117</v>
      </c>
    </row>
    <row r="58" spans="1:13" ht="399">
      <c r="A58" s="178" t="str">
        <f t="shared" si="0"/>
        <v>InstructionsA60</v>
      </c>
      <c r="B58" s="178" t="s">
        <v>609</v>
      </c>
      <c r="C58" s="178" t="s">
        <v>1358</v>
      </c>
      <c r="D58" s="178" t="s">
        <v>14570</v>
      </c>
      <c r="E58" s="313" t="s">
        <v>15069</v>
      </c>
      <c r="F58" s="178" t="s">
        <v>14829</v>
      </c>
      <c r="G58" s="224" t="s">
        <v>3118</v>
      </c>
      <c r="H58" s="178" t="s">
        <v>3119</v>
      </c>
      <c r="I58" s="178" t="s">
        <v>3120</v>
      </c>
      <c r="J58" s="178" t="s">
        <v>3121</v>
      </c>
      <c r="K58" s="299" t="s">
        <v>3122</v>
      </c>
      <c r="L58" s="324" t="s">
        <v>15331</v>
      </c>
      <c r="M58" s="213" t="s">
        <v>3123</v>
      </c>
    </row>
    <row r="59" spans="1:13" ht="99.75">
      <c r="A59" s="178" t="str">
        <f t="shared" si="0"/>
        <v>InstructionsA61</v>
      </c>
      <c r="B59" s="178" t="s">
        <v>609</v>
      </c>
      <c r="C59" s="178" t="s">
        <v>1359</v>
      </c>
      <c r="D59" s="178" t="s">
        <v>3069</v>
      </c>
      <c r="E59" s="313" t="s">
        <v>15070</v>
      </c>
      <c r="F59" s="178" t="s">
        <v>14830</v>
      </c>
      <c r="G59" s="178" t="s">
        <v>3124</v>
      </c>
      <c r="H59" s="178" t="s">
        <v>3125</v>
      </c>
      <c r="I59" s="178" t="s">
        <v>3126</v>
      </c>
      <c r="J59" s="178" t="s">
        <v>3127</v>
      </c>
      <c r="K59" s="299" t="s">
        <v>3128</v>
      </c>
      <c r="L59" s="324" t="s">
        <v>3129</v>
      </c>
      <c r="M59" s="213" t="s">
        <v>3130</v>
      </c>
    </row>
    <row r="60" spans="1:13" ht="199.5">
      <c r="A60" s="178" t="str">
        <f t="shared" si="0"/>
        <v>InstructionsA62</v>
      </c>
      <c r="B60" s="178" t="s">
        <v>609</v>
      </c>
      <c r="C60" s="178" t="s">
        <v>1360</v>
      </c>
      <c r="D60" s="178" t="s">
        <v>14577</v>
      </c>
      <c r="E60" s="313" t="s">
        <v>15071</v>
      </c>
      <c r="F60" s="178" t="s">
        <v>14969</v>
      </c>
      <c r="G60" s="178" t="s">
        <v>14783</v>
      </c>
      <c r="H60" s="178" t="s">
        <v>15290</v>
      </c>
      <c r="I60" s="178" t="s">
        <v>3048</v>
      </c>
      <c r="J60" s="178" t="s">
        <v>15377</v>
      </c>
      <c r="K60" s="299" t="s">
        <v>14747</v>
      </c>
      <c r="L60" s="324" t="s">
        <v>15332</v>
      </c>
      <c r="M60" s="213" t="s">
        <v>15272</v>
      </c>
    </row>
    <row r="61" spans="1:13" ht="213.75">
      <c r="A61" s="178" t="str">
        <f t="shared" si="0"/>
        <v>InstructionsA63</v>
      </c>
      <c r="B61" s="178" t="s">
        <v>609</v>
      </c>
      <c r="C61" s="178" t="s">
        <v>1361</v>
      </c>
      <c r="D61" s="178" t="s">
        <v>14578</v>
      </c>
      <c r="E61" s="313" t="s">
        <v>15072</v>
      </c>
      <c r="F61" s="178" t="s">
        <v>14970</v>
      </c>
      <c r="G61" s="178" t="s">
        <v>14784</v>
      </c>
      <c r="H61" s="178" t="s">
        <v>15291</v>
      </c>
      <c r="I61" s="178" t="s">
        <v>3049</v>
      </c>
      <c r="J61" s="178" t="s">
        <v>15378</v>
      </c>
      <c r="K61" s="299" t="s">
        <v>14748</v>
      </c>
      <c r="L61" s="324" t="s">
        <v>15333</v>
      </c>
      <c r="M61" s="213" t="s">
        <v>15273</v>
      </c>
    </row>
    <row r="62" spans="1:13" ht="133.5">
      <c r="A62" s="178" t="str">
        <f>B62&amp;C62</f>
        <v>InstructionsA64</v>
      </c>
      <c r="B62" s="178" t="s">
        <v>609</v>
      </c>
      <c r="C62" s="178" t="s">
        <v>1362</v>
      </c>
      <c r="D62" s="178" t="s">
        <v>13571</v>
      </c>
      <c r="E62" s="316" t="s">
        <v>15073</v>
      </c>
      <c r="F62" s="309" t="s">
        <v>14971</v>
      </c>
      <c r="G62" s="251" t="s">
        <v>13608</v>
      </c>
      <c r="H62" s="251" t="s">
        <v>13634</v>
      </c>
      <c r="I62" s="251" t="s">
        <v>13660</v>
      </c>
      <c r="J62" s="249" t="s">
        <v>13685</v>
      </c>
      <c r="K62" s="302" t="s">
        <v>14749</v>
      </c>
      <c r="L62" s="326" t="s">
        <v>15334</v>
      </c>
      <c r="M62" s="251" t="s">
        <v>13705</v>
      </c>
    </row>
    <row r="63" spans="1:13" ht="57">
      <c r="A63" s="178" t="str">
        <f t="shared" si="0"/>
        <v>InstructionsA65</v>
      </c>
      <c r="B63" s="178" t="s">
        <v>609</v>
      </c>
      <c r="C63" s="178" t="s">
        <v>735</v>
      </c>
      <c r="D63" s="178" t="s">
        <v>737</v>
      </c>
      <c r="E63" s="313" t="s">
        <v>15074</v>
      </c>
      <c r="F63" s="178" t="s">
        <v>14831</v>
      </c>
      <c r="G63" s="178" t="s">
        <v>739</v>
      </c>
      <c r="H63" s="178" t="s">
        <v>392</v>
      </c>
      <c r="I63" s="178" t="s">
        <v>85</v>
      </c>
      <c r="J63" s="178" t="s">
        <v>740</v>
      </c>
      <c r="K63" s="299" t="s">
        <v>210</v>
      </c>
      <c r="L63" s="324" t="s">
        <v>741</v>
      </c>
      <c r="M63" s="178" t="s">
        <v>2822</v>
      </c>
    </row>
    <row r="64" spans="1:13" ht="213.75">
      <c r="A64" s="178" t="str">
        <f>B64&amp;C64</f>
        <v>InstructionsA66</v>
      </c>
      <c r="B64" s="178" t="s">
        <v>609</v>
      </c>
      <c r="C64" s="178" t="s">
        <v>736</v>
      </c>
      <c r="D64" s="178" t="s">
        <v>745</v>
      </c>
      <c r="E64" s="313" t="s">
        <v>15075</v>
      </c>
      <c r="F64" s="178" t="s">
        <v>14832</v>
      </c>
      <c r="G64" s="178" t="s">
        <v>416</v>
      </c>
      <c r="H64" s="180" t="s">
        <v>1607</v>
      </c>
      <c r="I64" s="178" t="s">
        <v>86</v>
      </c>
      <c r="J64" s="178" t="s">
        <v>1511</v>
      </c>
      <c r="K64" s="299" t="s">
        <v>211</v>
      </c>
      <c r="L64" s="324" t="s">
        <v>15335</v>
      </c>
      <c r="M64" s="178" t="s">
        <v>2823</v>
      </c>
    </row>
    <row r="65" spans="1:14" ht="42.75">
      <c r="A65" s="178" t="str">
        <f t="shared" si="0"/>
        <v>InstructionsA67</v>
      </c>
      <c r="B65" s="178" t="s">
        <v>609</v>
      </c>
      <c r="C65" s="178" t="s">
        <v>738</v>
      </c>
      <c r="D65" s="178" t="s">
        <v>1044</v>
      </c>
      <c r="E65" s="315" t="s">
        <v>15076</v>
      </c>
      <c r="F65" s="178" t="s">
        <v>14833</v>
      </c>
      <c r="G65" s="178" t="s">
        <v>1155</v>
      </c>
      <c r="H65" s="180" t="s">
        <v>393</v>
      </c>
      <c r="I65" s="178" t="s">
        <v>1311</v>
      </c>
      <c r="J65" s="178" t="s">
        <v>1312</v>
      </c>
      <c r="K65" s="299"/>
      <c r="L65" s="324" t="s">
        <v>1397</v>
      </c>
      <c r="M65" s="178" t="s">
        <v>2824</v>
      </c>
    </row>
    <row r="66" spans="1:14" ht="356.25">
      <c r="A66" s="178" t="str">
        <f t="shared" si="0"/>
        <v>InstructionsA68</v>
      </c>
      <c r="B66" s="178" t="s">
        <v>609</v>
      </c>
      <c r="C66" s="178" t="s">
        <v>3224</v>
      </c>
      <c r="D66" s="178" t="s">
        <v>14583</v>
      </c>
      <c r="E66" s="313" t="s">
        <v>15077</v>
      </c>
      <c r="F66" s="178" t="s">
        <v>14972</v>
      </c>
      <c r="G66" s="342" t="s">
        <v>15422</v>
      </c>
      <c r="H66" s="180" t="s">
        <v>15292</v>
      </c>
      <c r="I66" s="178" t="s">
        <v>15402</v>
      </c>
      <c r="J66" s="178" t="s">
        <v>15379</v>
      </c>
      <c r="K66" s="299" t="s">
        <v>14750</v>
      </c>
      <c r="L66" s="324" t="s">
        <v>15336</v>
      </c>
      <c r="M66" s="178" t="s">
        <v>15274</v>
      </c>
    </row>
    <row r="67" spans="1:14" ht="185.25">
      <c r="A67" s="178" t="str">
        <f t="shared" si="0"/>
        <v>InstructionsA69</v>
      </c>
      <c r="B67" s="178" t="s">
        <v>609</v>
      </c>
      <c r="C67" s="178" t="s">
        <v>742</v>
      </c>
      <c r="D67" s="178" t="s">
        <v>14579</v>
      </c>
      <c r="E67" s="313" t="s">
        <v>15078</v>
      </c>
      <c r="F67" s="178" t="s">
        <v>14973</v>
      </c>
      <c r="G67" s="178" t="s">
        <v>14785</v>
      </c>
      <c r="H67" s="180" t="s">
        <v>15293</v>
      </c>
      <c r="I67" s="178" t="s">
        <v>15403</v>
      </c>
      <c r="J67" s="178" t="s">
        <v>15380</v>
      </c>
      <c r="K67" s="299" t="s">
        <v>14751</v>
      </c>
      <c r="L67" s="324" t="s">
        <v>15337</v>
      </c>
      <c r="M67" s="178" t="s">
        <v>15275</v>
      </c>
    </row>
    <row r="68" spans="1:14" ht="171">
      <c r="A68" s="178" t="str">
        <f t="shared" si="0"/>
        <v>InstructionsA70</v>
      </c>
      <c r="B68" s="178" t="s">
        <v>609</v>
      </c>
      <c r="C68" s="178" t="s">
        <v>3225</v>
      </c>
      <c r="D68" s="178" t="s">
        <v>14580</v>
      </c>
      <c r="E68" s="313" t="s">
        <v>15079</v>
      </c>
      <c r="F68" s="178" t="s">
        <v>14974</v>
      </c>
      <c r="G68" s="342" t="s">
        <v>15423</v>
      </c>
      <c r="H68" s="180" t="s">
        <v>15294</v>
      </c>
      <c r="I68" s="178" t="s">
        <v>15404</v>
      </c>
      <c r="J68" s="178" t="s">
        <v>15381</v>
      </c>
      <c r="K68" s="299" t="s">
        <v>14752</v>
      </c>
      <c r="L68" s="324" t="s">
        <v>15338</v>
      </c>
      <c r="M68" s="178" t="s">
        <v>15276</v>
      </c>
    </row>
    <row r="69" spans="1:14" ht="342">
      <c r="A69" s="178" t="str">
        <f t="shared" si="0"/>
        <v>InstructionsA71</v>
      </c>
      <c r="B69" s="178" t="s">
        <v>609</v>
      </c>
      <c r="C69" s="178" t="s">
        <v>743</v>
      </c>
      <c r="D69" s="178" t="s">
        <v>14581</v>
      </c>
      <c r="E69" s="313" t="s">
        <v>15080</v>
      </c>
      <c r="F69" s="178" t="s">
        <v>14975</v>
      </c>
      <c r="G69" s="178" t="s">
        <v>14786</v>
      </c>
      <c r="H69" s="180" t="s">
        <v>15295</v>
      </c>
      <c r="I69" s="178" t="s">
        <v>15405</v>
      </c>
      <c r="J69" s="178" t="s">
        <v>15382</v>
      </c>
      <c r="K69" s="299" t="s">
        <v>14753</v>
      </c>
      <c r="L69" s="324" t="s">
        <v>15339</v>
      </c>
      <c r="M69" s="178" t="s">
        <v>15277</v>
      </c>
    </row>
    <row r="70" spans="1:14" ht="114">
      <c r="A70" s="178" t="str">
        <f t="shared" si="0"/>
        <v>InstructionsA72</v>
      </c>
      <c r="B70" s="178" t="s">
        <v>609</v>
      </c>
      <c r="C70" s="178" t="s">
        <v>744</v>
      </c>
      <c r="D70" s="178" t="s">
        <v>1064</v>
      </c>
      <c r="E70" s="313" t="s">
        <v>15081</v>
      </c>
      <c r="F70" s="178" t="s">
        <v>14834</v>
      </c>
      <c r="G70" s="178" t="s">
        <v>951</v>
      </c>
      <c r="H70" s="180" t="s">
        <v>151</v>
      </c>
      <c r="I70" s="178" t="s">
        <v>87</v>
      </c>
      <c r="J70" s="178" t="s">
        <v>1512</v>
      </c>
      <c r="K70" s="299" t="s">
        <v>1256</v>
      </c>
      <c r="L70" s="324" t="s">
        <v>1398</v>
      </c>
      <c r="M70" s="178" t="s">
        <v>2825</v>
      </c>
    </row>
    <row r="71" spans="1:14" ht="57">
      <c r="A71" s="178" t="str">
        <f t="shared" si="0"/>
        <v>InstructionsA73</v>
      </c>
      <c r="B71" s="178" t="s">
        <v>609</v>
      </c>
      <c r="C71" s="178" t="s">
        <v>3303</v>
      </c>
      <c r="D71" s="178" t="s">
        <v>1065</v>
      </c>
      <c r="E71" s="313" t="s">
        <v>15082</v>
      </c>
      <c r="F71" s="178" t="s">
        <v>14835</v>
      </c>
      <c r="G71" s="178" t="s">
        <v>952</v>
      </c>
      <c r="H71" s="180" t="s">
        <v>152</v>
      </c>
      <c r="I71" s="178" t="s">
        <v>88</v>
      </c>
      <c r="J71" s="178" t="s">
        <v>1177</v>
      </c>
      <c r="K71" s="299" t="s">
        <v>1257</v>
      </c>
      <c r="L71" s="324" t="s">
        <v>1399</v>
      </c>
      <c r="M71" s="178" t="s">
        <v>2826</v>
      </c>
    </row>
    <row r="72" spans="1:14">
      <c r="A72" s="178" t="str">
        <f t="shared" si="0"/>
        <v>DefinitionsB2</v>
      </c>
      <c r="B72" s="178" t="s">
        <v>1076</v>
      </c>
      <c r="C72" s="178" t="s">
        <v>1123</v>
      </c>
      <c r="D72" s="178" t="s">
        <v>1178</v>
      </c>
      <c r="F72" s="178" t="s">
        <v>14836</v>
      </c>
      <c r="G72" s="178" t="s">
        <v>996</v>
      </c>
      <c r="H72" s="180" t="s">
        <v>1178</v>
      </c>
      <c r="I72" s="178" t="s">
        <v>89</v>
      </c>
      <c r="J72" s="178" t="s">
        <v>1179</v>
      </c>
      <c r="K72" s="299" t="s">
        <v>1258</v>
      </c>
      <c r="L72" s="324" t="s">
        <v>683</v>
      </c>
      <c r="M72" s="178" t="s">
        <v>2827</v>
      </c>
    </row>
    <row r="73" spans="1:14" ht="28.5">
      <c r="A73" s="178" t="str">
        <f>B73&amp;C73</f>
        <v>DefinitionsB3</v>
      </c>
      <c r="B73" s="178" t="s">
        <v>1076</v>
      </c>
      <c r="C73" s="178" t="s">
        <v>1077</v>
      </c>
      <c r="D73" s="178" t="s">
        <v>1129</v>
      </c>
      <c r="E73" s="313" t="s">
        <v>15083</v>
      </c>
      <c r="F73" s="178" t="s">
        <v>1129</v>
      </c>
      <c r="G73" s="178" t="s">
        <v>1129</v>
      </c>
      <c r="H73" s="180" t="s">
        <v>1129</v>
      </c>
      <c r="I73" s="178" t="s">
        <v>1129</v>
      </c>
      <c r="J73" s="178" t="s">
        <v>1129</v>
      </c>
      <c r="K73" s="299" t="s">
        <v>1129</v>
      </c>
      <c r="L73" s="324" t="s">
        <v>1129</v>
      </c>
      <c r="M73" s="178" t="s">
        <v>2828</v>
      </c>
    </row>
    <row r="74" spans="1:14">
      <c r="A74" s="178" t="str">
        <f t="shared" si="0"/>
        <v>DefinitionsB4</v>
      </c>
      <c r="B74" s="178" t="s">
        <v>1076</v>
      </c>
      <c r="C74" s="178" t="s">
        <v>1078</v>
      </c>
      <c r="D74" s="178" t="s">
        <v>1131</v>
      </c>
      <c r="F74" s="178" t="s">
        <v>14837</v>
      </c>
      <c r="G74" s="178" t="s">
        <v>417</v>
      </c>
      <c r="H74" s="180" t="s">
        <v>144</v>
      </c>
      <c r="I74" s="178" t="s">
        <v>90</v>
      </c>
      <c r="J74" s="178" t="s">
        <v>1489</v>
      </c>
      <c r="K74" s="299" t="s">
        <v>212</v>
      </c>
      <c r="L74" s="324" t="s">
        <v>173</v>
      </c>
      <c r="M74" s="178" t="s">
        <v>2829</v>
      </c>
    </row>
    <row r="75" spans="1:14" ht="27.75">
      <c r="A75" s="178" t="str">
        <f t="shared" si="0"/>
        <v>DefinitionsB5</v>
      </c>
      <c r="B75" s="178" t="s">
        <v>1076</v>
      </c>
      <c r="C75" s="178" t="s">
        <v>1079</v>
      </c>
      <c r="D75" s="178" t="s">
        <v>986</v>
      </c>
      <c r="E75" s="320" t="s">
        <v>655</v>
      </c>
      <c r="F75" s="178" t="s">
        <v>14838</v>
      </c>
      <c r="G75" s="178" t="s">
        <v>726</v>
      </c>
      <c r="H75" s="178" t="s">
        <v>1180</v>
      </c>
      <c r="I75" s="178" t="s">
        <v>91</v>
      </c>
      <c r="J75" s="178" t="s">
        <v>1388</v>
      </c>
      <c r="K75" s="299" t="s">
        <v>1259</v>
      </c>
      <c r="L75" s="324" t="s">
        <v>685</v>
      </c>
      <c r="M75" s="178" t="s">
        <v>14642</v>
      </c>
      <c r="N75" s="45" t="s">
        <v>14616</v>
      </c>
    </row>
    <row r="76" spans="1:14">
      <c r="A76" s="178" t="str">
        <f t="shared" si="0"/>
        <v>DefinitionsB6</v>
      </c>
      <c r="B76" s="178" t="s">
        <v>1076</v>
      </c>
      <c r="C76" s="178" t="s">
        <v>1080</v>
      </c>
      <c r="D76" s="178" t="s">
        <v>1133</v>
      </c>
      <c r="E76" s="321" t="s">
        <v>15084</v>
      </c>
      <c r="F76" s="178" t="s">
        <v>14839</v>
      </c>
      <c r="G76" s="178" t="s">
        <v>418</v>
      </c>
      <c r="H76" s="180" t="s">
        <v>395</v>
      </c>
      <c r="I76" s="178" t="s">
        <v>92</v>
      </c>
      <c r="J76" s="178" t="s">
        <v>1490</v>
      </c>
      <c r="K76" s="299" t="s">
        <v>213</v>
      </c>
      <c r="L76" s="324" t="s">
        <v>174</v>
      </c>
      <c r="M76" s="178" t="s">
        <v>14643</v>
      </c>
      <c r="N76" s="45" t="s">
        <v>14617</v>
      </c>
    </row>
    <row r="77" spans="1:14">
      <c r="A77" s="178" t="str">
        <f t="shared" si="0"/>
        <v>DefinitionsB7</v>
      </c>
      <c r="B77" s="178" t="s">
        <v>1076</v>
      </c>
      <c r="C77" s="178" t="s">
        <v>1081</v>
      </c>
      <c r="D77" s="178" t="s">
        <v>1135</v>
      </c>
      <c r="E77" s="321" t="s">
        <v>14644</v>
      </c>
      <c r="F77" s="178" t="s">
        <v>14840</v>
      </c>
      <c r="G77" s="178" t="s">
        <v>1181</v>
      </c>
      <c r="H77" s="180" t="s">
        <v>1182</v>
      </c>
      <c r="I77" s="178" t="s">
        <v>93</v>
      </c>
      <c r="J77" s="178" t="s">
        <v>113</v>
      </c>
      <c r="K77" s="299" t="s">
        <v>214</v>
      </c>
      <c r="L77" s="324" t="s">
        <v>686</v>
      </c>
      <c r="M77" s="178" t="s">
        <v>14645</v>
      </c>
      <c r="N77" s="45" t="s">
        <v>14618</v>
      </c>
    </row>
    <row r="78" spans="1:14" ht="41.25">
      <c r="A78" s="178" t="str">
        <f t="shared" si="0"/>
        <v>DefinitionsB8</v>
      </c>
      <c r="B78" s="178" t="s">
        <v>1076</v>
      </c>
      <c r="C78" s="178" t="s">
        <v>1082</v>
      </c>
      <c r="D78" s="178" t="s">
        <v>995</v>
      </c>
      <c r="E78" s="313" t="s">
        <v>14646</v>
      </c>
      <c r="F78" s="178" t="s">
        <v>14841</v>
      </c>
      <c r="G78" s="178" t="s">
        <v>995</v>
      </c>
      <c r="H78" s="178" t="s">
        <v>995</v>
      </c>
      <c r="I78" s="178" t="s">
        <v>995</v>
      </c>
      <c r="J78" s="178" t="s">
        <v>995</v>
      </c>
      <c r="K78" s="299" t="s">
        <v>995</v>
      </c>
      <c r="L78" s="324" t="s">
        <v>995</v>
      </c>
      <c r="M78" s="178" t="s">
        <v>995</v>
      </c>
      <c r="N78" s="45" t="s">
        <v>14619</v>
      </c>
    </row>
    <row r="79" spans="1:14">
      <c r="A79" s="178" t="str">
        <f>B79&amp;C79</f>
        <v>DefinitionsB9</v>
      </c>
      <c r="B79" s="178" t="s">
        <v>1076</v>
      </c>
      <c r="C79" s="178" t="s">
        <v>1083</v>
      </c>
      <c r="D79" s="178" t="s">
        <v>987</v>
      </c>
      <c r="E79" s="320" t="s">
        <v>993</v>
      </c>
      <c r="F79" s="178" t="s">
        <v>14842</v>
      </c>
      <c r="G79" s="178" t="s">
        <v>1183</v>
      </c>
      <c r="H79" s="178" t="s">
        <v>1184</v>
      </c>
      <c r="I79" s="178" t="s">
        <v>1184</v>
      </c>
      <c r="J79" s="178" t="s">
        <v>1491</v>
      </c>
      <c r="K79" s="299" t="s">
        <v>987</v>
      </c>
      <c r="L79" s="324" t="s">
        <v>1184</v>
      </c>
      <c r="M79" s="178" t="s">
        <v>14647</v>
      </c>
      <c r="N79" s="45" t="s">
        <v>14620</v>
      </c>
    </row>
    <row r="80" spans="1:14" ht="28.5">
      <c r="A80" s="178" t="str">
        <f t="shared" ref="A80:A165" si="1">B80&amp;C80</f>
        <v>DefinitionsB10</v>
      </c>
      <c r="B80" s="178" t="s">
        <v>1076</v>
      </c>
      <c r="C80" s="178" t="s">
        <v>1084</v>
      </c>
      <c r="D80" s="178" t="s">
        <v>14640</v>
      </c>
      <c r="E80" s="313" t="s">
        <v>14648</v>
      </c>
      <c r="F80" s="178" t="s">
        <v>14843</v>
      </c>
      <c r="G80" s="178" t="s">
        <v>988</v>
      </c>
      <c r="H80" s="178" t="s">
        <v>1185</v>
      </c>
      <c r="I80" s="178" t="s">
        <v>1186</v>
      </c>
      <c r="J80" s="178" t="s">
        <v>1492</v>
      </c>
      <c r="K80" s="299" t="s">
        <v>215</v>
      </c>
      <c r="L80" s="324" t="s">
        <v>687</v>
      </c>
      <c r="M80" s="178" t="s">
        <v>14649</v>
      </c>
      <c r="N80" s="45" t="s">
        <v>14622</v>
      </c>
    </row>
    <row r="81" spans="1:14">
      <c r="A81" s="178" t="str">
        <f t="shared" si="1"/>
        <v>DefinitionsB11</v>
      </c>
      <c r="B81" s="178" t="s">
        <v>1076</v>
      </c>
      <c r="C81" s="178" t="s">
        <v>1085</v>
      </c>
      <c r="D81" s="178" t="s">
        <v>1138</v>
      </c>
      <c r="E81" s="313" t="s">
        <v>15085</v>
      </c>
      <c r="F81" s="178" t="s">
        <v>14844</v>
      </c>
      <c r="G81" s="178" t="s">
        <v>419</v>
      </c>
      <c r="H81" s="178" t="s">
        <v>1187</v>
      </c>
      <c r="I81" s="178" t="s">
        <v>94</v>
      </c>
      <c r="J81" s="178" t="s">
        <v>114</v>
      </c>
      <c r="K81" s="299" t="s">
        <v>216</v>
      </c>
      <c r="L81" s="324" t="s">
        <v>688</v>
      </c>
      <c r="M81" s="178" t="s">
        <v>14650</v>
      </c>
      <c r="N81" s="45" t="s">
        <v>14686</v>
      </c>
    </row>
    <row r="82" spans="1:14" ht="28.5">
      <c r="A82" s="178" t="str">
        <f t="shared" si="1"/>
        <v>DefinitionsB12</v>
      </c>
      <c r="B82" s="178" t="s">
        <v>1076</v>
      </c>
      <c r="C82" s="178" t="s">
        <v>1086</v>
      </c>
      <c r="D82" s="178" t="s">
        <v>14641</v>
      </c>
      <c r="E82" s="321" t="s">
        <v>14651</v>
      </c>
      <c r="F82" s="178" t="s">
        <v>14845</v>
      </c>
      <c r="G82" s="178" t="s">
        <v>14652</v>
      </c>
      <c r="H82" s="178" t="s">
        <v>396</v>
      </c>
      <c r="I82" s="178" t="s">
        <v>95</v>
      </c>
      <c r="J82" s="178" t="s">
        <v>115</v>
      </c>
      <c r="K82" s="299" t="s">
        <v>217</v>
      </c>
      <c r="L82" s="324" t="s">
        <v>175</v>
      </c>
      <c r="M82" s="178" t="s">
        <v>14653</v>
      </c>
      <c r="N82" s="45" t="s">
        <v>14673</v>
      </c>
    </row>
    <row r="83" spans="1:14">
      <c r="A83" s="178" t="str">
        <f t="shared" si="1"/>
        <v>DefinitionsB13</v>
      </c>
      <c r="B83" s="178" t="s">
        <v>1076</v>
      </c>
      <c r="C83" s="178" t="s">
        <v>1087</v>
      </c>
      <c r="D83" s="178" t="s">
        <v>1140</v>
      </c>
      <c r="E83" s="313" t="s">
        <v>15086</v>
      </c>
      <c r="F83" s="178" t="s">
        <v>14846</v>
      </c>
      <c r="G83" s="178" t="s">
        <v>420</v>
      </c>
      <c r="H83" s="178" t="s">
        <v>397</v>
      </c>
      <c r="I83" s="178" t="s">
        <v>96</v>
      </c>
      <c r="J83" s="178" t="s">
        <v>116</v>
      </c>
      <c r="K83" s="299" t="s">
        <v>218</v>
      </c>
      <c r="L83" s="324" t="s">
        <v>176</v>
      </c>
      <c r="M83" s="178" t="s">
        <v>14654</v>
      </c>
      <c r="N83" s="45" t="s">
        <v>14623</v>
      </c>
    </row>
    <row r="84" spans="1:14">
      <c r="A84" s="178" t="str">
        <f t="shared" si="1"/>
        <v>DefinitionsB14</v>
      </c>
      <c r="B84" s="178" t="s">
        <v>1076</v>
      </c>
      <c r="C84" s="178" t="s">
        <v>1088</v>
      </c>
      <c r="D84" s="178" t="s">
        <v>1141</v>
      </c>
      <c r="E84" s="313" t="s">
        <v>1141</v>
      </c>
      <c r="F84" s="178" t="s">
        <v>1141</v>
      </c>
      <c r="G84" s="178" t="s">
        <v>1141</v>
      </c>
      <c r="H84" s="178" t="s">
        <v>1141</v>
      </c>
      <c r="I84" s="178" t="s">
        <v>1141</v>
      </c>
      <c r="J84" s="178" t="s">
        <v>1141</v>
      </c>
      <c r="K84" s="299" t="s">
        <v>1141</v>
      </c>
      <c r="L84" s="324" t="s">
        <v>1141</v>
      </c>
      <c r="M84" s="178" t="s">
        <v>1141</v>
      </c>
      <c r="N84" s="45" t="s">
        <v>14624</v>
      </c>
    </row>
    <row r="85" spans="1:14" ht="28.5">
      <c r="A85" s="178" t="str">
        <f t="shared" si="1"/>
        <v>DefinitionsB15</v>
      </c>
      <c r="B85" s="178" t="s">
        <v>1076</v>
      </c>
      <c r="C85" s="178" t="s">
        <v>1089</v>
      </c>
      <c r="D85" s="178" t="s">
        <v>1143</v>
      </c>
      <c r="E85" s="313" t="s">
        <v>15087</v>
      </c>
      <c r="F85" s="178" t="s">
        <v>14847</v>
      </c>
      <c r="G85" s="178" t="s">
        <v>421</v>
      </c>
      <c r="H85" s="178" t="s">
        <v>398</v>
      </c>
      <c r="I85" s="178" t="s">
        <v>97</v>
      </c>
      <c r="J85" s="178" t="s">
        <v>1143</v>
      </c>
      <c r="K85" s="299" t="s">
        <v>219</v>
      </c>
      <c r="L85" s="324" t="s">
        <v>1143</v>
      </c>
      <c r="M85" s="178" t="s">
        <v>14655</v>
      </c>
      <c r="N85" s="45" t="s">
        <v>14625</v>
      </c>
    </row>
    <row r="86" spans="1:14">
      <c r="A86" s="178" t="str">
        <f t="shared" si="1"/>
        <v>DefinitionsB16</v>
      </c>
      <c r="B86" s="178" t="s">
        <v>1076</v>
      </c>
      <c r="C86" s="178" t="s">
        <v>1090</v>
      </c>
      <c r="D86" s="178" t="s">
        <v>1145</v>
      </c>
      <c r="E86" s="313" t="s">
        <v>14656</v>
      </c>
      <c r="F86" s="178" t="s">
        <v>14848</v>
      </c>
      <c r="G86" s="178" t="s">
        <v>14657</v>
      </c>
      <c r="H86" s="178" t="s">
        <v>399</v>
      </c>
      <c r="I86" s="178" t="s">
        <v>98</v>
      </c>
      <c r="J86" s="178" t="s">
        <v>117</v>
      </c>
      <c r="K86" s="299" t="s">
        <v>220</v>
      </c>
      <c r="L86" s="324" t="s">
        <v>177</v>
      </c>
      <c r="M86" s="178" t="s">
        <v>14658</v>
      </c>
      <c r="N86" s="45" t="s">
        <v>14627</v>
      </c>
    </row>
    <row r="87" spans="1:14">
      <c r="A87" s="178" t="str">
        <f t="shared" si="1"/>
        <v>DefinitionsB17</v>
      </c>
      <c r="B87" s="178" t="s">
        <v>1076</v>
      </c>
      <c r="C87" s="178" t="s">
        <v>1091</v>
      </c>
      <c r="D87" s="178" t="s">
        <v>657</v>
      </c>
      <c r="E87" s="313" t="s">
        <v>14659</v>
      </c>
      <c r="F87" s="178" t="s">
        <v>14849</v>
      </c>
      <c r="G87" s="178" t="s">
        <v>14660</v>
      </c>
      <c r="H87" s="178" t="s">
        <v>400</v>
      </c>
      <c r="I87" s="178" t="s">
        <v>99</v>
      </c>
      <c r="J87" s="178" t="s">
        <v>118</v>
      </c>
      <c r="K87" s="299" t="s">
        <v>221</v>
      </c>
      <c r="L87" s="324" t="s">
        <v>178</v>
      </c>
      <c r="M87" s="178" t="s">
        <v>14661</v>
      </c>
      <c r="N87" s="45" t="s">
        <v>14629</v>
      </c>
    </row>
    <row r="88" spans="1:14" ht="28.5">
      <c r="A88" s="178" t="str">
        <f t="shared" si="1"/>
        <v>DefinitionsB18</v>
      </c>
      <c r="B88" s="178" t="s">
        <v>1076</v>
      </c>
      <c r="C88" s="178" t="s">
        <v>1092</v>
      </c>
      <c r="D88" s="178" t="s">
        <v>985</v>
      </c>
      <c r="E88" s="313" t="s">
        <v>15088</v>
      </c>
      <c r="F88" s="178" t="s">
        <v>14850</v>
      </c>
      <c r="G88" s="178" t="s">
        <v>985</v>
      </c>
      <c r="H88" s="178" t="s">
        <v>1188</v>
      </c>
      <c r="I88" s="178" t="s">
        <v>1188</v>
      </c>
      <c r="J88" s="178" t="s">
        <v>985</v>
      </c>
      <c r="K88" s="299" t="s">
        <v>985</v>
      </c>
      <c r="L88" s="324" t="s">
        <v>985</v>
      </c>
      <c r="M88" s="178" t="s">
        <v>985</v>
      </c>
      <c r="N88" s="45" t="s">
        <v>14630</v>
      </c>
    </row>
    <row r="89" spans="1:14">
      <c r="A89" s="178" t="str">
        <f t="shared" si="1"/>
        <v>DefinitionsB19</v>
      </c>
      <c r="B89" s="178" t="s">
        <v>1076</v>
      </c>
      <c r="C89" s="178" t="s">
        <v>1093</v>
      </c>
      <c r="D89" s="178" t="s">
        <v>1074</v>
      </c>
      <c r="E89" s="313" t="s">
        <v>1189</v>
      </c>
      <c r="F89" s="178" t="s">
        <v>14851</v>
      </c>
      <c r="G89" s="178" t="s">
        <v>1190</v>
      </c>
      <c r="H89" s="178" t="s">
        <v>1191</v>
      </c>
      <c r="I89" s="178" t="s">
        <v>1192</v>
      </c>
      <c r="J89" s="178" t="s">
        <v>1193</v>
      </c>
      <c r="K89" s="299" t="s">
        <v>1260</v>
      </c>
      <c r="L89" s="324" t="s">
        <v>689</v>
      </c>
      <c r="M89" s="178" t="s">
        <v>14662</v>
      </c>
      <c r="N89" s="45" t="s">
        <v>14632</v>
      </c>
    </row>
    <row r="90" spans="1:14">
      <c r="A90" s="178" t="str">
        <f t="shared" si="1"/>
        <v>DefinitionsB20</v>
      </c>
      <c r="B90" s="178" t="s">
        <v>1076</v>
      </c>
      <c r="C90" s="178" t="s">
        <v>1094</v>
      </c>
      <c r="D90" s="178" t="s">
        <v>14591</v>
      </c>
      <c r="E90" s="315" t="s">
        <v>15089</v>
      </c>
      <c r="F90" s="178" t="s">
        <v>14591</v>
      </c>
      <c r="G90" s="178" t="s">
        <v>14591</v>
      </c>
      <c r="H90" s="178" t="s">
        <v>14591</v>
      </c>
      <c r="I90" s="178" t="s">
        <v>14591</v>
      </c>
      <c r="J90" s="178" t="s">
        <v>14591</v>
      </c>
      <c r="K90" s="299" t="s">
        <v>14591</v>
      </c>
      <c r="L90" s="324" t="s">
        <v>14591</v>
      </c>
      <c r="M90" s="178" t="s">
        <v>14591</v>
      </c>
      <c r="N90" s="45" t="s">
        <v>14590</v>
      </c>
    </row>
    <row r="91" spans="1:14" ht="28.5">
      <c r="A91" s="178" t="str">
        <f t="shared" si="1"/>
        <v>DefinitionsB21</v>
      </c>
      <c r="B91" s="178" t="s">
        <v>1076</v>
      </c>
      <c r="C91" s="178" t="s">
        <v>1095</v>
      </c>
      <c r="D91" s="178" t="s">
        <v>661</v>
      </c>
      <c r="E91" s="313" t="s">
        <v>14663</v>
      </c>
      <c r="F91" s="178" t="s">
        <v>14852</v>
      </c>
      <c r="G91" s="178" t="s">
        <v>422</v>
      </c>
      <c r="H91" s="178" t="s">
        <v>401</v>
      </c>
      <c r="I91" s="178" t="s">
        <v>100</v>
      </c>
      <c r="J91" s="178" t="s">
        <v>1493</v>
      </c>
      <c r="K91" s="299" t="s">
        <v>222</v>
      </c>
      <c r="L91" s="324" t="s">
        <v>690</v>
      </c>
      <c r="M91" s="178" t="s">
        <v>14664</v>
      </c>
      <c r="N91" s="45" t="s">
        <v>14636</v>
      </c>
    </row>
    <row r="92" spans="1:14" ht="28.5">
      <c r="A92" s="178" t="str">
        <f t="shared" si="1"/>
        <v>DefinitionsB22</v>
      </c>
      <c r="B92" s="178" t="s">
        <v>1076</v>
      </c>
      <c r="C92" s="178" t="s">
        <v>1096</v>
      </c>
      <c r="D92" s="178" t="s">
        <v>14585</v>
      </c>
      <c r="E92" s="313" t="s">
        <v>15090</v>
      </c>
      <c r="F92" s="178" t="s">
        <v>14976</v>
      </c>
      <c r="G92" s="178" t="s">
        <v>14787</v>
      </c>
      <c r="H92" s="178" t="s">
        <v>14674</v>
      </c>
      <c r="I92" s="178" t="s">
        <v>14675</v>
      </c>
      <c r="J92" s="178" t="s">
        <v>14585</v>
      </c>
      <c r="K92" s="299" t="s">
        <v>14754</v>
      </c>
      <c r="L92" s="329" t="s">
        <v>14585</v>
      </c>
      <c r="M92" s="178" t="s">
        <v>15278</v>
      </c>
      <c r="N92" s="45" t="s">
        <v>14714</v>
      </c>
    </row>
    <row r="93" spans="1:14" ht="28.5">
      <c r="A93" s="178" t="str">
        <f t="shared" si="1"/>
        <v>DefinitionsB23</v>
      </c>
      <c r="B93" s="178" t="s">
        <v>1076</v>
      </c>
      <c r="C93" s="178" t="s">
        <v>1097</v>
      </c>
      <c r="D93" s="178" t="s">
        <v>14586</v>
      </c>
      <c r="E93" s="313" t="s">
        <v>15091</v>
      </c>
      <c r="F93" s="178" t="s">
        <v>14977</v>
      </c>
      <c r="G93" s="178" t="s">
        <v>14788</v>
      </c>
      <c r="H93" s="178" t="s">
        <v>394</v>
      </c>
      <c r="I93" s="178" t="s">
        <v>14586</v>
      </c>
      <c r="J93" s="178" t="s">
        <v>14586</v>
      </c>
      <c r="K93" s="299" t="s">
        <v>14755</v>
      </c>
      <c r="L93" s="324" t="s">
        <v>15340</v>
      </c>
      <c r="M93" s="178" t="s">
        <v>15279</v>
      </c>
      <c r="N93" s="45" t="s">
        <v>14695</v>
      </c>
    </row>
    <row r="94" spans="1:14" ht="409.5">
      <c r="A94" s="178" t="str">
        <f t="shared" si="1"/>
        <v>DefinitionsB24</v>
      </c>
      <c r="B94" s="178" t="s">
        <v>1076</v>
      </c>
      <c r="C94" s="178" t="s">
        <v>1124</v>
      </c>
      <c r="D94" s="178" t="s">
        <v>14584</v>
      </c>
      <c r="E94" s="313" t="s">
        <v>15092</v>
      </c>
      <c r="F94" s="178" t="s">
        <v>14978</v>
      </c>
      <c r="G94" s="178" t="s">
        <v>14789</v>
      </c>
      <c r="H94" s="180" t="s">
        <v>14676</v>
      </c>
      <c r="I94" s="178" t="s">
        <v>14677</v>
      </c>
      <c r="J94" s="178" t="s">
        <v>15383</v>
      </c>
      <c r="K94" s="299" t="s">
        <v>14756</v>
      </c>
      <c r="L94" s="324" t="s">
        <v>684</v>
      </c>
      <c r="M94" s="178" t="s">
        <v>14678</v>
      </c>
      <c r="N94" s="211" t="s">
        <v>14679</v>
      </c>
    </row>
    <row r="95" spans="1:14">
      <c r="A95" s="178" t="str">
        <f t="shared" si="1"/>
        <v>DefinitionsB25</v>
      </c>
      <c r="B95" s="178" t="s">
        <v>1076</v>
      </c>
      <c r="C95" s="178" t="s">
        <v>550</v>
      </c>
      <c r="D95" s="178" t="s">
        <v>984</v>
      </c>
      <c r="E95" s="313" t="s">
        <v>15093</v>
      </c>
      <c r="F95" s="178" t="s">
        <v>14853</v>
      </c>
      <c r="G95" s="178" t="s">
        <v>1194</v>
      </c>
      <c r="H95" s="178" t="s">
        <v>984</v>
      </c>
      <c r="I95" s="178" t="s">
        <v>984</v>
      </c>
      <c r="J95" s="178" t="s">
        <v>984</v>
      </c>
      <c r="K95" s="299" t="s">
        <v>984</v>
      </c>
      <c r="L95" s="324" t="s">
        <v>984</v>
      </c>
      <c r="M95" s="178" t="s">
        <v>984</v>
      </c>
      <c r="N95" s="45" t="s">
        <v>14639</v>
      </c>
    </row>
    <row r="96" spans="1:14" ht="27.75">
      <c r="A96" s="178" t="str">
        <f t="shared" si="1"/>
        <v>DefinitionsB26</v>
      </c>
      <c r="B96" s="178" t="s">
        <v>1076</v>
      </c>
      <c r="C96" s="178" t="s">
        <v>662</v>
      </c>
      <c r="D96" s="178" t="s">
        <v>1221</v>
      </c>
      <c r="E96" s="313" t="s">
        <v>1195</v>
      </c>
      <c r="F96" s="178" t="s">
        <v>14854</v>
      </c>
      <c r="G96" s="178" t="s">
        <v>1196</v>
      </c>
      <c r="H96" s="178" t="s">
        <v>1197</v>
      </c>
      <c r="I96" s="178" t="s">
        <v>1198</v>
      </c>
      <c r="J96" s="178" t="s">
        <v>1199</v>
      </c>
      <c r="K96" s="299" t="s">
        <v>1261</v>
      </c>
      <c r="L96" s="324" t="s">
        <v>691</v>
      </c>
      <c r="M96" s="178" t="s">
        <v>14665</v>
      </c>
      <c r="N96" s="45" t="s">
        <v>14680</v>
      </c>
    </row>
    <row r="97" spans="1:14">
      <c r="A97" s="178" t="str">
        <f>B97&amp;C97</f>
        <v>DefinitionsB27</v>
      </c>
      <c r="B97" s="178" t="s">
        <v>1076</v>
      </c>
      <c r="C97" s="178" t="s">
        <v>665</v>
      </c>
      <c r="D97" s="178" t="s">
        <v>673</v>
      </c>
      <c r="E97" s="313" t="s">
        <v>14666</v>
      </c>
      <c r="F97" s="178" t="s">
        <v>14855</v>
      </c>
      <c r="G97" s="178" t="s">
        <v>423</v>
      </c>
      <c r="H97" s="178" t="s">
        <v>402</v>
      </c>
      <c r="I97" s="178" t="s">
        <v>101</v>
      </c>
      <c r="J97" s="178" t="s">
        <v>119</v>
      </c>
      <c r="K97" s="299" t="s">
        <v>223</v>
      </c>
      <c r="L97" s="324" t="s">
        <v>179</v>
      </c>
      <c r="M97" s="178" t="s">
        <v>14667</v>
      </c>
      <c r="N97" s="45" t="s">
        <v>14696</v>
      </c>
    </row>
    <row r="98" spans="1:14" ht="27.75">
      <c r="A98" s="178" t="str">
        <f t="shared" si="1"/>
        <v>DefinitionsB28</v>
      </c>
      <c r="B98" s="178" t="s">
        <v>1076</v>
      </c>
      <c r="C98" s="178" t="s">
        <v>668</v>
      </c>
      <c r="D98" s="178" t="s">
        <v>674</v>
      </c>
      <c r="E98" s="313" t="s">
        <v>15094</v>
      </c>
      <c r="F98" s="178" t="s">
        <v>14856</v>
      </c>
      <c r="G98" s="178" t="s">
        <v>424</v>
      </c>
      <c r="H98" s="178" t="s">
        <v>1200</v>
      </c>
      <c r="I98" s="178" t="s">
        <v>102</v>
      </c>
      <c r="J98" s="178" t="s">
        <v>120</v>
      </c>
      <c r="K98" s="299" t="s">
        <v>224</v>
      </c>
      <c r="L98" s="324" t="s">
        <v>692</v>
      </c>
      <c r="M98" s="178" t="s">
        <v>14668</v>
      </c>
      <c r="N98" s="45" t="s">
        <v>14697</v>
      </c>
    </row>
    <row r="99" spans="1:14" ht="27.75">
      <c r="A99" s="178" t="str">
        <f t="shared" si="1"/>
        <v>DefinitionsB29</v>
      </c>
      <c r="B99" s="178" t="s">
        <v>1076</v>
      </c>
      <c r="C99" s="178" t="s">
        <v>671</v>
      </c>
      <c r="D99" s="178" t="s">
        <v>677</v>
      </c>
      <c r="E99" s="313" t="s">
        <v>15095</v>
      </c>
      <c r="F99" s="178" t="s">
        <v>14857</v>
      </c>
      <c r="G99" s="178" t="s">
        <v>425</v>
      </c>
      <c r="H99" s="178" t="s">
        <v>1201</v>
      </c>
      <c r="I99" s="178" t="s">
        <v>103</v>
      </c>
      <c r="J99" s="178" t="s">
        <v>121</v>
      </c>
      <c r="K99" s="299" t="s">
        <v>225</v>
      </c>
      <c r="L99" s="324" t="s">
        <v>693</v>
      </c>
      <c r="M99" s="178" t="s">
        <v>14669</v>
      </c>
      <c r="N99" s="45" t="s">
        <v>14698</v>
      </c>
    </row>
    <row r="100" spans="1:14" ht="27.75">
      <c r="A100" s="178" t="str">
        <f t="shared" si="1"/>
        <v>DefinitionsB30</v>
      </c>
      <c r="B100" s="178" t="s">
        <v>1076</v>
      </c>
      <c r="C100" s="178" t="s">
        <v>675</v>
      </c>
      <c r="D100" s="178" t="s">
        <v>678</v>
      </c>
      <c r="E100" s="313" t="s">
        <v>15096</v>
      </c>
      <c r="F100" s="178" t="s">
        <v>14858</v>
      </c>
      <c r="G100" s="178" t="s">
        <v>426</v>
      </c>
      <c r="H100" s="178" t="s">
        <v>1202</v>
      </c>
      <c r="I100" s="178" t="s">
        <v>104</v>
      </c>
      <c r="J100" s="178" t="s">
        <v>122</v>
      </c>
      <c r="K100" s="299" t="s">
        <v>226</v>
      </c>
      <c r="L100" s="324" t="s">
        <v>694</v>
      </c>
      <c r="M100" s="178" t="s">
        <v>14670</v>
      </c>
    </row>
    <row r="101" spans="1:14">
      <c r="A101" s="178" t="str">
        <f t="shared" si="1"/>
        <v>DefinitionsC2</v>
      </c>
      <c r="B101" s="178" t="s">
        <v>1076</v>
      </c>
      <c r="C101" s="178" t="s">
        <v>1125</v>
      </c>
      <c r="D101" s="178" t="s">
        <v>1203</v>
      </c>
      <c r="F101" s="178" t="s">
        <v>14859</v>
      </c>
      <c r="G101" s="178" t="s">
        <v>997</v>
      </c>
      <c r="H101" s="178" t="s">
        <v>1203</v>
      </c>
      <c r="I101" s="178" t="s">
        <v>105</v>
      </c>
      <c r="J101" s="178" t="s">
        <v>1204</v>
      </c>
      <c r="K101" s="299" t="s">
        <v>1262</v>
      </c>
      <c r="L101" s="324" t="s">
        <v>695</v>
      </c>
      <c r="M101" s="178" t="s">
        <v>2830</v>
      </c>
    </row>
    <row r="102" spans="1:14">
      <c r="A102" s="178" t="str">
        <f>B102&amp;C102</f>
        <v>DefinitionsC3</v>
      </c>
      <c r="B102" s="178" t="s">
        <v>1076</v>
      </c>
      <c r="C102" s="178" t="s">
        <v>1098</v>
      </c>
      <c r="D102" s="178" t="s">
        <v>1130</v>
      </c>
      <c r="E102" s="313" t="s">
        <v>15097</v>
      </c>
      <c r="F102" s="178" t="s">
        <v>14860</v>
      </c>
      <c r="G102" s="178" t="s">
        <v>427</v>
      </c>
      <c r="H102" s="178" t="s">
        <v>403</v>
      </c>
      <c r="I102" s="178" t="s">
        <v>106</v>
      </c>
      <c r="J102" s="178" t="s">
        <v>123</v>
      </c>
      <c r="K102" s="299" t="s">
        <v>227</v>
      </c>
      <c r="L102" s="324" t="s">
        <v>180</v>
      </c>
      <c r="M102" s="178" t="s">
        <v>2831</v>
      </c>
    </row>
    <row r="103" spans="1:14" ht="85.5">
      <c r="A103" s="178" t="str">
        <f t="shared" si="1"/>
        <v>DefinitionsC4</v>
      </c>
      <c r="B103" s="178" t="s">
        <v>1076</v>
      </c>
      <c r="C103" s="178" t="s">
        <v>1099</v>
      </c>
      <c r="D103" s="178" t="s">
        <v>1132</v>
      </c>
      <c r="E103" s="313" t="s">
        <v>15098</v>
      </c>
      <c r="F103" s="178" t="s">
        <v>14861</v>
      </c>
      <c r="G103" s="178" t="s">
        <v>2661</v>
      </c>
      <c r="H103" s="178" t="s">
        <v>404</v>
      </c>
      <c r="I103" s="178" t="s">
        <v>107</v>
      </c>
      <c r="J103" s="178" t="s">
        <v>1494</v>
      </c>
      <c r="K103" s="299" t="s">
        <v>228</v>
      </c>
      <c r="L103" s="324" t="s">
        <v>181</v>
      </c>
      <c r="M103" s="178" t="s">
        <v>2832</v>
      </c>
    </row>
    <row r="104" spans="1:14" ht="191.25">
      <c r="A104" s="178" t="str">
        <f t="shared" si="1"/>
        <v>DefinitionsC5</v>
      </c>
      <c r="B104" s="178" t="s">
        <v>1076</v>
      </c>
      <c r="C104" s="178" t="s">
        <v>1100</v>
      </c>
      <c r="D104" s="179" t="s">
        <v>1255</v>
      </c>
      <c r="E104" s="315" t="s">
        <v>15099</v>
      </c>
      <c r="F104" s="179" t="s">
        <v>14979</v>
      </c>
      <c r="G104" s="179" t="s">
        <v>14615</v>
      </c>
      <c r="H104" s="179" t="s">
        <v>308</v>
      </c>
      <c r="I104" s="179" t="s">
        <v>108</v>
      </c>
      <c r="J104" s="179" t="s">
        <v>1513</v>
      </c>
      <c r="K104" s="300" t="s">
        <v>367</v>
      </c>
      <c r="L104" s="325" t="s">
        <v>15341</v>
      </c>
      <c r="M104" s="179" t="s">
        <v>14616</v>
      </c>
    </row>
    <row r="105" spans="1:14" ht="156.75">
      <c r="A105" s="178" t="str">
        <f t="shared" si="1"/>
        <v>DefinitionsC6</v>
      </c>
      <c r="B105" s="178" t="s">
        <v>1076</v>
      </c>
      <c r="C105" s="178" t="s">
        <v>1101</v>
      </c>
      <c r="D105" s="178" t="s">
        <v>1134</v>
      </c>
      <c r="E105" s="313" t="s">
        <v>15100</v>
      </c>
      <c r="F105" s="178" t="s">
        <v>14862</v>
      </c>
      <c r="G105" s="178" t="s">
        <v>428</v>
      </c>
      <c r="H105" s="178" t="s">
        <v>309</v>
      </c>
      <c r="I105" s="178" t="s">
        <v>109</v>
      </c>
      <c r="J105" s="178" t="s">
        <v>1514</v>
      </c>
      <c r="K105" s="299" t="s">
        <v>368</v>
      </c>
      <c r="L105" s="324" t="s">
        <v>15342</v>
      </c>
      <c r="M105" s="178" t="s">
        <v>14617</v>
      </c>
    </row>
    <row r="106" spans="1:14" ht="185.25">
      <c r="A106" s="178" t="str">
        <f>B106&amp;C106</f>
        <v>DefinitionsC7</v>
      </c>
      <c r="B106" s="178" t="s">
        <v>1076</v>
      </c>
      <c r="C106" s="178" t="s">
        <v>1102</v>
      </c>
      <c r="D106" s="178" t="s">
        <v>1136</v>
      </c>
      <c r="E106" s="313" t="s">
        <v>15101</v>
      </c>
      <c r="F106" s="178" t="s">
        <v>14863</v>
      </c>
      <c r="G106" s="178" t="s">
        <v>429</v>
      </c>
      <c r="H106" s="180" t="s">
        <v>310</v>
      </c>
      <c r="I106" s="178" t="s">
        <v>110</v>
      </c>
      <c r="J106" s="178" t="s">
        <v>1515</v>
      </c>
      <c r="K106" s="299" t="s">
        <v>369</v>
      </c>
      <c r="L106" s="324" t="s">
        <v>182</v>
      </c>
      <c r="M106" s="178" t="s">
        <v>14618</v>
      </c>
    </row>
    <row r="107" spans="1:14" ht="85.5">
      <c r="A107" s="178" t="str">
        <f t="shared" si="1"/>
        <v>DefinitionsC8</v>
      </c>
      <c r="B107" s="178" t="s">
        <v>1076</v>
      </c>
      <c r="C107" s="178" t="s">
        <v>1103</v>
      </c>
      <c r="D107" s="178" t="s">
        <v>1073</v>
      </c>
      <c r="E107" s="313" t="s">
        <v>15102</v>
      </c>
      <c r="F107" s="178" t="s">
        <v>14864</v>
      </c>
      <c r="G107" s="178" t="s">
        <v>1205</v>
      </c>
      <c r="H107" s="178" t="s">
        <v>311</v>
      </c>
      <c r="I107" s="178" t="s">
        <v>111</v>
      </c>
      <c r="J107" s="178" t="s">
        <v>1206</v>
      </c>
      <c r="K107" s="299" t="s">
        <v>370</v>
      </c>
      <c r="L107" s="324" t="s">
        <v>696</v>
      </c>
      <c r="M107" s="178" t="s">
        <v>14619</v>
      </c>
    </row>
    <row r="108" spans="1:14">
      <c r="A108" s="178" t="str">
        <f>B108&amp;C108</f>
        <v>DefinitionsC9</v>
      </c>
      <c r="B108" s="178" t="s">
        <v>1076</v>
      </c>
      <c r="C108" s="178" t="s">
        <v>1104</v>
      </c>
      <c r="D108" s="178" t="s">
        <v>1363</v>
      </c>
      <c r="E108" s="313" t="s">
        <v>993</v>
      </c>
      <c r="F108" s="178" t="s">
        <v>14865</v>
      </c>
      <c r="G108" s="178" t="s">
        <v>1207</v>
      </c>
      <c r="H108" s="178" t="s">
        <v>1208</v>
      </c>
      <c r="I108" s="178" t="s">
        <v>1209</v>
      </c>
      <c r="J108" s="178" t="s">
        <v>1210</v>
      </c>
      <c r="K108" s="299" t="s">
        <v>371</v>
      </c>
      <c r="L108" s="324" t="s">
        <v>697</v>
      </c>
      <c r="M108" s="178" t="s">
        <v>14620</v>
      </c>
    </row>
    <row r="109" spans="1:14" ht="156.75">
      <c r="A109" s="178" t="str">
        <f t="shared" si="1"/>
        <v>DefinitionsC10</v>
      </c>
      <c r="B109" s="178" t="s">
        <v>1076</v>
      </c>
      <c r="C109" s="178" t="s">
        <v>1105</v>
      </c>
      <c r="D109" s="178" t="s">
        <v>1137</v>
      </c>
      <c r="E109" s="313" t="s">
        <v>15103</v>
      </c>
      <c r="F109" s="178" t="s">
        <v>14866</v>
      </c>
      <c r="G109" s="178" t="s">
        <v>14621</v>
      </c>
      <c r="H109" s="178" t="s">
        <v>312</v>
      </c>
      <c r="I109" s="178" t="s">
        <v>112</v>
      </c>
      <c r="J109" s="178" t="s">
        <v>1516</v>
      </c>
      <c r="K109" s="299" t="s">
        <v>372</v>
      </c>
      <c r="L109" s="324" t="s">
        <v>15343</v>
      </c>
      <c r="M109" s="178" t="s">
        <v>14622</v>
      </c>
    </row>
    <row r="110" spans="1:14" ht="128.25">
      <c r="A110" s="178" t="str">
        <f t="shared" si="1"/>
        <v>DefinitionsC11</v>
      </c>
      <c r="B110" s="178" t="s">
        <v>1076</v>
      </c>
      <c r="C110" s="178" t="s">
        <v>1106</v>
      </c>
      <c r="D110" s="178" t="s">
        <v>14592</v>
      </c>
      <c r="E110" s="313" t="s">
        <v>15104</v>
      </c>
      <c r="F110" s="178" t="s">
        <v>14867</v>
      </c>
      <c r="G110" s="178" t="s">
        <v>14681</v>
      </c>
      <c r="H110" s="178" t="s">
        <v>14682</v>
      </c>
      <c r="I110" s="178" t="s">
        <v>14683</v>
      </c>
      <c r="J110" s="178" t="s">
        <v>15384</v>
      </c>
      <c r="K110" s="299" t="s">
        <v>14684</v>
      </c>
      <c r="L110" s="324" t="s">
        <v>14685</v>
      </c>
      <c r="M110" s="178" t="s">
        <v>14686</v>
      </c>
    </row>
    <row r="111" spans="1:14" ht="156.75">
      <c r="A111" s="178" t="str">
        <f t="shared" si="1"/>
        <v>DefinitionsC12</v>
      </c>
      <c r="B111" s="178" t="s">
        <v>1076</v>
      </c>
      <c r="C111" s="178" t="s">
        <v>1107</v>
      </c>
      <c r="D111" s="178" t="s">
        <v>14593</v>
      </c>
      <c r="E111" s="313" t="s">
        <v>15105</v>
      </c>
      <c r="F111" s="178" t="s">
        <v>14868</v>
      </c>
      <c r="G111" s="178" t="s">
        <v>14687</v>
      </c>
      <c r="H111" s="180" t="s">
        <v>14688</v>
      </c>
      <c r="I111" s="178" t="s">
        <v>14689</v>
      </c>
      <c r="J111" s="178" t="s">
        <v>15385</v>
      </c>
      <c r="K111" s="299" t="s">
        <v>14690</v>
      </c>
      <c r="L111" s="324" t="s">
        <v>15344</v>
      </c>
      <c r="M111" s="178" t="s">
        <v>14673</v>
      </c>
    </row>
    <row r="112" spans="1:14" ht="409.5">
      <c r="A112" s="178" t="str">
        <f t="shared" si="1"/>
        <v>DefinitionsC13</v>
      </c>
      <c r="B112" s="178" t="s">
        <v>1076</v>
      </c>
      <c r="C112" s="178" t="s">
        <v>1108</v>
      </c>
      <c r="D112" s="178" t="s">
        <v>1139</v>
      </c>
      <c r="E112" s="313" t="s">
        <v>15106</v>
      </c>
      <c r="F112" s="178" t="s">
        <v>14869</v>
      </c>
      <c r="G112" s="178" t="s">
        <v>619</v>
      </c>
      <c r="H112" s="178" t="s">
        <v>313</v>
      </c>
      <c r="I112" s="178" t="s">
        <v>229</v>
      </c>
      <c r="J112" s="178" t="s">
        <v>1495</v>
      </c>
      <c r="K112" s="299" t="s">
        <v>373</v>
      </c>
      <c r="L112" s="324" t="s">
        <v>15345</v>
      </c>
      <c r="M112" s="178" t="s">
        <v>14623</v>
      </c>
    </row>
    <row r="113" spans="1:13" ht="270.75">
      <c r="A113" s="178" t="str">
        <f t="shared" si="1"/>
        <v>DefinitionsC14</v>
      </c>
      <c r="B113" s="178" t="s">
        <v>1076</v>
      </c>
      <c r="C113" s="178" t="s">
        <v>1109</v>
      </c>
      <c r="D113" s="178" t="s">
        <v>1142</v>
      </c>
      <c r="E113" s="313" t="s">
        <v>15107</v>
      </c>
      <c r="F113" s="178" t="s">
        <v>14870</v>
      </c>
      <c r="G113" s="178" t="s">
        <v>620</v>
      </c>
      <c r="H113" s="178" t="s">
        <v>314</v>
      </c>
      <c r="I113" s="178" t="s">
        <v>230</v>
      </c>
      <c r="J113" s="178" t="s">
        <v>15386</v>
      </c>
      <c r="K113" s="299" t="s">
        <v>374</v>
      </c>
      <c r="L113" s="324" t="s">
        <v>183</v>
      </c>
      <c r="M113" s="178" t="s">
        <v>14624</v>
      </c>
    </row>
    <row r="114" spans="1:13" ht="142.5">
      <c r="A114" s="178" t="str">
        <f t="shared" si="1"/>
        <v>DefinitionsC15</v>
      </c>
      <c r="B114" s="178" t="s">
        <v>1076</v>
      </c>
      <c r="C114" s="178" t="s">
        <v>1110</v>
      </c>
      <c r="D114" s="178" t="s">
        <v>1144</v>
      </c>
      <c r="E114" s="313" t="s">
        <v>15108</v>
      </c>
      <c r="F114" s="178" t="s">
        <v>14871</v>
      </c>
      <c r="G114" s="178" t="s">
        <v>621</v>
      </c>
      <c r="H114" s="178" t="s">
        <v>315</v>
      </c>
      <c r="I114" s="178" t="s">
        <v>231</v>
      </c>
      <c r="J114" s="178" t="s">
        <v>1496</v>
      </c>
      <c r="K114" s="299" t="s">
        <v>375</v>
      </c>
      <c r="L114" s="324" t="s">
        <v>184</v>
      </c>
      <c r="M114" s="178" t="s">
        <v>14625</v>
      </c>
    </row>
    <row r="115" spans="1:13" ht="370.5">
      <c r="A115" s="178" t="str">
        <f t="shared" si="1"/>
        <v>DefinitionsC16</v>
      </c>
      <c r="B115" s="178" t="s">
        <v>1076</v>
      </c>
      <c r="C115" s="178" t="s">
        <v>1111</v>
      </c>
      <c r="D115" s="178" t="s">
        <v>1146</v>
      </c>
      <c r="E115" s="313" t="s">
        <v>15109</v>
      </c>
      <c r="F115" s="178" t="s">
        <v>14872</v>
      </c>
      <c r="G115" s="178" t="s">
        <v>622</v>
      </c>
      <c r="H115" s="178" t="s">
        <v>14626</v>
      </c>
      <c r="I115" s="178" t="s">
        <v>232</v>
      </c>
      <c r="J115" s="178" t="s">
        <v>1497</v>
      </c>
      <c r="K115" s="299" t="s">
        <v>376</v>
      </c>
      <c r="L115" s="324" t="s">
        <v>185</v>
      </c>
      <c r="M115" s="178" t="s">
        <v>14627</v>
      </c>
    </row>
    <row r="116" spans="1:13" ht="242.25">
      <c r="A116" s="178" t="str">
        <f t="shared" si="1"/>
        <v>DefinitionsC17</v>
      </c>
      <c r="B116" s="178" t="s">
        <v>1076</v>
      </c>
      <c r="C116" s="178" t="s">
        <v>1112</v>
      </c>
      <c r="D116" s="178" t="s">
        <v>656</v>
      </c>
      <c r="E116" s="313" t="s">
        <v>15110</v>
      </c>
      <c r="F116" s="178" t="s">
        <v>14873</v>
      </c>
      <c r="G116" s="178" t="s">
        <v>14628</v>
      </c>
      <c r="H116" s="180" t="s">
        <v>316</v>
      </c>
      <c r="I116" s="178" t="s">
        <v>233</v>
      </c>
      <c r="J116" s="178" t="s">
        <v>1498</v>
      </c>
      <c r="K116" s="299" t="s">
        <v>377</v>
      </c>
      <c r="L116" s="324" t="s">
        <v>15346</v>
      </c>
      <c r="M116" s="178" t="s">
        <v>14629</v>
      </c>
    </row>
    <row r="117" spans="1:13" ht="28.5">
      <c r="A117" s="178" t="str">
        <f t="shared" si="1"/>
        <v>DefinitionsC18</v>
      </c>
      <c r="B117" s="178" t="s">
        <v>1076</v>
      </c>
      <c r="C117" s="178" t="s">
        <v>1113</v>
      </c>
      <c r="D117" s="178" t="s">
        <v>658</v>
      </c>
      <c r="E117" s="313" t="s">
        <v>994</v>
      </c>
      <c r="F117" s="307" t="s">
        <v>14874</v>
      </c>
      <c r="G117" s="178" t="s">
        <v>953</v>
      </c>
      <c r="H117" s="178" t="s">
        <v>954</v>
      </c>
      <c r="I117" s="178" t="s">
        <v>234</v>
      </c>
      <c r="J117" s="178" t="s">
        <v>955</v>
      </c>
      <c r="K117" s="299" t="s">
        <v>378</v>
      </c>
      <c r="L117" s="324" t="s">
        <v>698</v>
      </c>
      <c r="M117" s="178" t="s">
        <v>14630</v>
      </c>
    </row>
    <row r="118" spans="1:13" ht="71.25">
      <c r="A118" s="178" t="str">
        <f t="shared" si="1"/>
        <v>DefinitionsC19</v>
      </c>
      <c r="B118" s="178" t="s">
        <v>1076</v>
      </c>
      <c r="C118" s="178" t="s">
        <v>1114</v>
      </c>
      <c r="D118" s="178" t="s">
        <v>1075</v>
      </c>
      <c r="E118" s="313" t="s">
        <v>14631</v>
      </c>
      <c r="F118" s="307" t="s">
        <v>14875</v>
      </c>
      <c r="G118" s="178" t="s">
        <v>956</v>
      </c>
      <c r="H118" s="178" t="s">
        <v>317</v>
      </c>
      <c r="I118" s="178" t="s">
        <v>235</v>
      </c>
      <c r="J118" s="178" t="s">
        <v>957</v>
      </c>
      <c r="K118" s="299" t="s">
        <v>379</v>
      </c>
      <c r="L118" s="324" t="s">
        <v>699</v>
      </c>
      <c r="M118" s="178" t="s">
        <v>14632</v>
      </c>
    </row>
    <row r="119" spans="1:13" ht="28.5">
      <c r="A119" s="178" t="str">
        <f t="shared" si="1"/>
        <v>DefinitionsC20</v>
      </c>
      <c r="B119" s="178" t="s">
        <v>1076</v>
      </c>
      <c r="C119" s="178" t="s">
        <v>1115</v>
      </c>
      <c r="D119" s="178" t="s">
        <v>14590</v>
      </c>
      <c r="E119" s="313" t="s">
        <v>15111</v>
      </c>
      <c r="F119" s="307" t="s">
        <v>14980</v>
      </c>
      <c r="G119" s="178" t="s">
        <v>14790</v>
      </c>
      <c r="H119" s="178" t="s">
        <v>14590</v>
      </c>
      <c r="I119" s="178" t="s">
        <v>14590</v>
      </c>
      <c r="J119" s="178" t="s">
        <v>14590</v>
      </c>
      <c r="K119" s="299" t="s">
        <v>14590</v>
      </c>
      <c r="L119" s="324" t="s">
        <v>14590</v>
      </c>
      <c r="M119" s="178" t="s">
        <v>14590</v>
      </c>
    </row>
    <row r="120" spans="1:13" ht="171">
      <c r="A120" s="178" t="str">
        <f t="shared" si="1"/>
        <v>DefinitionsC21</v>
      </c>
      <c r="B120" s="178" t="s">
        <v>1076</v>
      </c>
      <c r="C120" s="178" t="s">
        <v>1116</v>
      </c>
      <c r="D120" s="178" t="s">
        <v>664</v>
      </c>
      <c r="E120" s="313" t="s">
        <v>15112</v>
      </c>
      <c r="F120" s="307" t="s">
        <v>14876</v>
      </c>
      <c r="G120" s="178" t="s">
        <v>14633</v>
      </c>
      <c r="H120" s="178" t="s">
        <v>14634</v>
      </c>
      <c r="I120" s="178" t="s">
        <v>236</v>
      </c>
      <c r="J120" s="178" t="s">
        <v>1499</v>
      </c>
      <c r="K120" s="299" t="s">
        <v>380</v>
      </c>
      <c r="L120" s="324" t="s">
        <v>186</v>
      </c>
      <c r="M120" s="178" t="s">
        <v>14635</v>
      </c>
    </row>
    <row r="121" spans="1:13" ht="114">
      <c r="A121" s="178" t="str">
        <f t="shared" si="1"/>
        <v>DefinitionsC22</v>
      </c>
      <c r="B121" s="178" t="s">
        <v>1076</v>
      </c>
      <c r="C121" s="178" t="s">
        <v>1117</v>
      </c>
      <c r="D121" s="178" t="s">
        <v>14588</v>
      </c>
      <c r="E121" s="313" t="s">
        <v>15113</v>
      </c>
      <c r="F121" s="178" t="s">
        <v>14981</v>
      </c>
      <c r="G121" s="178" t="s">
        <v>14791</v>
      </c>
      <c r="H121" s="178" t="s">
        <v>15296</v>
      </c>
      <c r="I121" s="178" t="s">
        <v>15406</v>
      </c>
      <c r="J121" s="178" t="s">
        <v>15387</v>
      </c>
      <c r="K121" s="299" t="s">
        <v>14757</v>
      </c>
      <c r="L121" s="324" t="s">
        <v>15347</v>
      </c>
      <c r="M121" s="178" t="s">
        <v>15280</v>
      </c>
    </row>
    <row r="122" spans="1:13" ht="313.5">
      <c r="A122" s="178" t="str">
        <f t="shared" si="1"/>
        <v>DefinitionsC23</v>
      </c>
      <c r="B122" s="178" t="s">
        <v>1076</v>
      </c>
      <c r="C122" s="178" t="s">
        <v>1118</v>
      </c>
      <c r="D122" s="178" t="s">
        <v>14589</v>
      </c>
      <c r="E122" s="313" t="s">
        <v>15114</v>
      </c>
      <c r="F122" s="178" t="s">
        <v>14982</v>
      </c>
      <c r="G122" s="178" t="s">
        <v>14792</v>
      </c>
      <c r="H122" s="178" t="s">
        <v>15297</v>
      </c>
      <c r="I122" s="178" t="s">
        <v>15407</v>
      </c>
      <c r="J122" s="178" t="s">
        <v>15388</v>
      </c>
      <c r="K122" s="299" t="s">
        <v>14758</v>
      </c>
      <c r="L122" s="324" t="s">
        <v>15348</v>
      </c>
      <c r="M122" s="178" t="s">
        <v>15281</v>
      </c>
    </row>
    <row r="123" spans="1:13" ht="285">
      <c r="A123" s="178" t="str">
        <f t="shared" si="1"/>
        <v>DefinitionsC24</v>
      </c>
      <c r="B123" s="178" t="s">
        <v>1076</v>
      </c>
      <c r="C123" s="178" t="s">
        <v>659</v>
      </c>
      <c r="D123" s="178" t="s">
        <v>14587</v>
      </c>
      <c r="E123" s="313" t="s">
        <v>15115</v>
      </c>
      <c r="F123" s="178" t="s">
        <v>14983</v>
      </c>
      <c r="G123" s="178" t="s">
        <v>14793</v>
      </c>
      <c r="H123" s="178" t="s">
        <v>15298</v>
      </c>
      <c r="I123" s="178" t="s">
        <v>15408</v>
      </c>
      <c r="J123" s="178" t="s">
        <v>15389</v>
      </c>
      <c r="K123" s="299" t="s">
        <v>14759</v>
      </c>
      <c r="L123" s="324" t="s">
        <v>15349</v>
      </c>
      <c r="M123" s="178" t="s">
        <v>15282</v>
      </c>
    </row>
    <row r="124" spans="1:13" ht="28.5">
      <c r="A124" s="178" t="str">
        <f t="shared" si="1"/>
        <v>DefinitionsC25</v>
      </c>
      <c r="B124" s="178" t="s">
        <v>1076</v>
      </c>
      <c r="C124" s="178" t="s">
        <v>660</v>
      </c>
      <c r="D124" s="178" t="s">
        <v>667</v>
      </c>
      <c r="E124" s="313" t="s">
        <v>15116</v>
      </c>
      <c r="F124" s="178" t="s">
        <v>14877</v>
      </c>
      <c r="G124" s="178" t="s">
        <v>1211</v>
      </c>
      <c r="H124" s="178" t="s">
        <v>667</v>
      </c>
      <c r="I124" s="178" t="s">
        <v>237</v>
      </c>
      <c r="J124" s="178" t="s">
        <v>667</v>
      </c>
      <c r="K124" s="299" t="s">
        <v>667</v>
      </c>
      <c r="L124" s="324" t="s">
        <v>667</v>
      </c>
      <c r="M124" s="178" t="s">
        <v>14636</v>
      </c>
    </row>
    <row r="125" spans="1:13" ht="156.75">
      <c r="A125" s="178" t="str">
        <f t="shared" si="1"/>
        <v>DefinitionsC26</v>
      </c>
      <c r="B125" s="178" t="s">
        <v>1076</v>
      </c>
      <c r="C125" s="178" t="s">
        <v>663</v>
      </c>
      <c r="D125" s="178" t="s">
        <v>670</v>
      </c>
      <c r="E125" s="313" t="s">
        <v>15117</v>
      </c>
      <c r="F125" s="178" t="s">
        <v>14878</v>
      </c>
      <c r="G125" s="178" t="s">
        <v>14637</v>
      </c>
      <c r="H125" s="178" t="s">
        <v>14638</v>
      </c>
      <c r="I125" s="178" t="s">
        <v>238</v>
      </c>
      <c r="J125" s="178" t="s">
        <v>1517</v>
      </c>
      <c r="K125" s="299" t="s">
        <v>381</v>
      </c>
      <c r="L125" s="324" t="s">
        <v>187</v>
      </c>
      <c r="M125" s="178" t="s">
        <v>14639</v>
      </c>
    </row>
    <row r="126" spans="1:13" ht="99.75">
      <c r="A126" s="178" t="str">
        <f>B126&amp;C126</f>
        <v>DefinitionsC27</v>
      </c>
      <c r="B126" s="178" t="s">
        <v>1076</v>
      </c>
      <c r="C126" s="178" t="s">
        <v>666</v>
      </c>
      <c r="D126" s="178" t="s">
        <v>14594</v>
      </c>
      <c r="E126" s="313" t="s">
        <v>15118</v>
      </c>
      <c r="F126" s="178" t="s">
        <v>14984</v>
      </c>
      <c r="G126" s="178" t="s">
        <v>14794</v>
      </c>
      <c r="H126" s="178" t="s">
        <v>15299</v>
      </c>
      <c r="I126" s="178" t="s">
        <v>14691</v>
      </c>
      <c r="J126" s="178" t="s">
        <v>15390</v>
      </c>
      <c r="K126" s="299" t="s">
        <v>14760</v>
      </c>
      <c r="L126" s="324" t="s">
        <v>15350</v>
      </c>
      <c r="M126" s="178" t="s">
        <v>15283</v>
      </c>
    </row>
    <row r="127" spans="1:13" ht="228">
      <c r="A127" s="178" t="str">
        <f t="shared" si="1"/>
        <v>DefinitionsC28</v>
      </c>
      <c r="B127" s="178" t="s">
        <v>1076</v>
      </c>
      <c r="C127" s="178" t="s">
        <v>669</v>
      </c>
      <c r="D127" s="178" t="s">
        <v>14595</v>
      </c>
      <c r="E127" s="313" t="s">
        <v>15119</v>
      </c>
      <c r="F127" s="178" t="s">
        <v>14985</v>
      </c>
      <c r="G127" s="178" t="s">
        <v>14699</v>
      </c>
      <c r="H127" s="178" t="s">
        <v>14700</v>
      </c>
      <c r="I127" s="178" t="s">
        <v>14701</v>
      </c>
      <c r="J127" s="178" t="s">
        <v>15391</v>
      </c>
      <c r="K127" s="299" t="s">
        <v>14702</v>
      </c>
      <c r="L127" s="324" t="s">
        <v>14703</v>
      </c>
      <c r="M127" s="178" t="s">
        <v>14696</v>
      </c>
    </row>
    <row r="128" spans="1:13" ht="213.75">
      <c r="A128" s="178" t="str">
        <f t="shared" si="1"/>
        <v>DefinitionsC29</v>
      </c>
      <c r="B128" s="178" t="s">
        <v>1076</v>
      </c>
      <c r="C128" s="178" t="s">
        <v>672</v>
      </c>
      <c r="D128" s="178" t="s">
        <v>14596</v>
      </c>
      <c r="E128" s="313" t="s">
        <v>15120</v>
      </c>
      <c r="F128" s="178" t="s">
        <v>14986</v>
      </c>
      <c r="G128" s="178" t="s">
        <v>14704</v>
      </c>
      <c r="H128" s="180" t="s">
        <v>14705</v>
      </c>
      <c r="I128" s="178" t="s">
        <v>14706</v>
      </c>
      <c r="J128" s="178" t="s">
        <v>15392</v>
      </c>
      <c r="K128" s="299" t="s">
        <v>14707</v>
      </c>
      <c r="L128" s="324" t="s">
        <v>14708</v>
      </c>
      <c r="M128" s="178" t="s">
        <v>14697</v>
      </c>
    </row>
    <row r="129" spans="1:13" ht="202.5">
      <c r="A129" s="178" t="str">
        <f t="shared" si="1"/>
        <v>DefinitionsC30</v>
      </c>
      <c r="B129" s="178" t="s">
        <v>1076</v>
      </c>
      <c r="C129" s="178" t="s">
        <v>676</v>
      </c>
      <c r="D129" s="178" t="s">
        <v>14597</v>
      </c>
      <c r="E129" s="313" t="s">
        <v>15121</v>
      </c>
      <c r="F129" s="178" t="s">
        <v>14987</v>
      </c>
      <c r="G129" s="178" t="s">
        <v>14709</v>
      </c>
      <c r="H129" s="180" t="s">
        <v>14710</v>
      </c>
      <c r="I129" s="178" t="s">
        <v>14711</v>
      </c>
      <c r="J129" s="178" t="s">
        <v>15393</v>
      </c>
      <c r="K129" s="299" t="s">
        <v>14712</v>
      </c>
      <c r="L129" s="324" t="s">
        <v>14713</v>
      </c>
      <c r="M129" s="178" t="s">
        <v>14698</v>
      </c>
    </row>
    <row r="130" spans="1:13">
      <c r="A130" s="178" t="str">
        <f t="shared" si="1"/>
        <v>DeclarationD2</v>
      </c>
      <c r="B130" s="178" t="s">
        <v>1119</v>
      </c>
      <c r="C130" s="178" t="s">
        <v>1126</v>
      </c>
      <c r="D130" s="178" t="s">
        <v>480</v>
      </c>
      <c r="E130" s="313" t="s">
        <v>480</v>
      </c>
      <c r="F130" s="178" t="s">
        <v>480</v>
      </c>
      <c r="G130" s="178" t="s">
        <v>480</v>
      </c>
      <c r="H130" s="178" t="s">
        <v>480</v>
      </c>
      <c r="I130" s="178" t="s">
        <v>480</v>
      </c>
      <c r="J130" s="178" t="s">
        <v>480</v>
      </c>
      <c r="K130" s="298" t="s">
        <v>480</v>
      </c>
      <c r="L130" s="324" t="s">
        <v>480</v>
      </c>
      <c r="M130" s="224" t="s">
        <v>480</v>
      </c>
    </row>
    <row r="131" spans="1:13" s="197" customFormat="1" ht="28.5">
      <c r="A131" s="178" t="str">
        <f t="shared" si="1"/>
        <v>DeclarationF3</v>
      </c>
      <c r="B131" s="178" t="s">
        <v>1119</v>
      </c>
      <c r="C131" s="178" t="s">
        <v>2164</v>
      </c>
      <c r="D131" s="178" t="s">
        <v>2165</v>
      </c>
      <c r="E131" s="313" t="s">
        <v>15122</v>
      </c>
      <c r="F131" s="178" t="s">
        <v>2179</v>
      </c>
      <c r="G131" s="178" t="s">
        <v>2180</v>
      </c>
      <c r="H131" s="178" t="s">
        <v>2181</v>
      </c>
      <c r="I131" s="178" t="s">
        <v>2182</v>
      </c>
      <c r="J131" s="178" t="s">
        <v>2183</v>
      </c>
      <c r="K131" s="298" t="s">
        <v>2184</v>
      </c>
      <c r="L131" s="329" t="s">
        <v>2185</v>
      </c>
      <c r="M131" s="178" t="s">
        <v>2833</v>
      </c>
    </row>
    <row r="132" spans="1:13" s="197" customFormat="1" ht="28.5">
      <c r="A132" s="178" t="str">
        <f t="shared" si="1"/>
        <v>DeclarationI3</v>
      </c>
      <c r="B132" s="178" t="s">
        <v>1119</v>
      </c>
      <c r="C132" s="178" t="s">
        <v>2166</v>
      </c>
      <c r="D132" s="178" t="s">
        <v>2167</v>
      </c>
      <c r="E132" s="313" t="s">
        <v>15123</v>
      </c>
      <c r="F132" s="178" t="s">
        <v>2186</v>
      </c>
      <c r="G132" s="178" t="s">
        <v>2187</v>
      </c>
      <c r="H132" s="178" t="s">
        <v>2188</v>
      </c>
      <c r="I132" s="178" t="s">
        <v>2189</v>
      </c>
      <c r="J132" s="178" t="s">
        <v>2190</v>
      </c>
      <c r="K132" s="298" t="s">
        <v>2191</v>
      </c>
      <c r="L132" s="329" t="s">
        <v>2192</v>
      </c>
      <c r="M132" s="178" t="s">
        <v>2834</v>
      </c>
    </row>
    <row r="133" spans="1:13" s="197" customFormat="1">
      <c r="A133" s="178" t="str">
        <f t="shared" si="1"/>
        <v>DeclarationI4</v>
      </c>
      <c r="B133" s="178" t="s">
        <v>1119</v>
      </c>
      <c r="C133" s="178" t="s">
        <v>1435</v>
      </c>
      <c r="D133" s="178" t="s">
        <v>1066</v>
      </c>
      <c r="E133" s="315"/>
      <c r="F133" s="178" t="s">
        <v>2193</v>
      </c>
      <c r="G133" s="178" t="s">
        <v>2194</v>
      </c>
      <c r="H133" s="178" t="s">
        <v>2195</v>
      </c>
      <c r="I133" s="178" t="s">
        <v>2196</v>
      </c>
      <c r="J133" s="178" t="s">
        <v>2197</v>
      </c>
      <c r="K133" s="298" t="s">
        <v>2198</v>
      </c>
      <c r="L133" s="329" t="s">
        <v>2199</v>
      </c>
      <c r="M133" s="178" t="s">
        <v>2835</v>
      </c>
    </row>
    <row r="134" spans="1:13" ht="57">
      <c r="A134" s="178" t="str">
        <f t="shared" si="1"/>
        <v>DeclarationB4</v>
      </c>
      <c r="B134" s="178" t="s">
        <v>1119</v>
      </c>
      <c r="C134" s="178" t="s">
        <v>1078</v>
      </c>
      <c r="D134" s="178" t="s">
        <v>965</v>
      </c>
      <c r="E134" s="313" t="s">
        <v>15124</v>
      </c>
      <c r="F134" s="178" t="s">
        <v>14879</v>
      </c>
      <c r="G134" s="178" t="s">
        <v>998</v>
      </c>
      <c r="H134" s="178" t="s">
        <v>430</v>
      </c>
      <c r="I134" s="178" t="s">
        <v>239</v>
      </c>
      <c r="J134" s="178" t="s">
        <v>1500</v>
      </c>
      <c r="K134" s="299" t="s">
        <v>382</v>
      </c>
      <c r="L134" s="324" t="s">
        <v>517</v>
      </c>
      <c r="M134" s="178" t="s">
        <v>2836</v>
      </c>
    </row>
    <row r="135" spans="1:13" ht="60">
      <c r="A135" s="178" t="str">
        <f t="shared" si="1"/>
        <v>DeclarationB6</v>
      </c>
      <c r="B135" s="178" t="s">
        <v>1119</v>
      </c>
      <c r="C135" s="178" t="s">
        <v>1080</v>
      </c>
      <c r="D135" s="178" t="s">
        <v>13545</v>
      </c>
      <c r="E135" s="317" t="s">
        <v>15125</v>
      </c>
      <c r="F135" s="309" t="s">
        <v>14988</v>
      </c>
      <c r="G135" s="251" t="s">
        <v>13609</v>
      </c>
      <c r="H135" s="254" t="s">
        <v>13635</v>
      </c>
      <c r="I135" s="251" t="s">
        <v>13661</v>
      </c>
      <c r="J135" s="249" t="s">
        <v>13686</v>
      </c>
      <c r="K135" s="302" t="s">
        <v>14761</v>
      </c>
      <c r="L135" s="326" t="s">
        <v>15351</v>
      </c>
      <c r="M135" s="251" t="s">
        <v>13706</v>
      </c>
    </row>
    <row r="136" spans="1:13" ht="57">
      <c r="A136" s="178" t="str">
        <f t="shared" si="1"/>
        <v>DeclarationB7</v>
      </c>
      <c r="B136" s="178" t="s">
        <v>1119</v>
      </c>
      <c r="C136" s="178" t="s">
        <v>1081</v>
      </c>
      <c r="D136" s="178" t="s">
        <v>1165</v>
      </c>
      <c r="E136" s="313" t="s">
        <v>1045</v>
      </c>
      <c r="F136" s="178" t="s">
        <v>14880</v>
      </c>
      <c r="G136" s="178" t="s">
        <v>1046</v>
      </c>
      <c r="H136" s="178" t="s">
        <v>431</v>
      </c>
      <c r="I136" s="178" t="s">
        <v>240</v>
      </c>
      <c r="J136" s="178" t="s">
        <v>1385</v>
      </c>
      <c r="K136" s="299" t="s">
        <v>383</v>
      </c>
      <c r="L136" s="324" t="s">
        <v>518</v>
      </c>
      <c r="M136" s="178" t="s">
        <v>2837</v>
      </c>
    </row>
    <row r="137" spans="1:13">
      <c r="A137" s="178" t="str">
        <f t="shared" si="1"/>
        <v>DeclarationB8</v>
      </c>
      <c r="B137" s="178" t="s">
        <v>1119</v>
      </c>
      <c r="C137" s="178" t="s">
        <v>1082</v>
      </c>
      <c r="D137" s="178" t="s">
        <v>962</v>
      </c>
      <c r="E137" s="313" t="s">
        <v>15126</v>
      </c>
      <c r="F137" s="178" t="s">
        <v>14881</v>
      </c>
      <c r="G137" s="178" t="s">
        <v>1212</v>
      </c>
      <c r="H137" s="178" t="s">
        <v>999</v>
      </c>
      <c r="I137" s="178" t="s">
        <v>241</v>
      </c>
      <c r="J137" s="178" t="s">
        <v>1000</v>
      </c>
      <c r="K137" s="299" t="s">
        <v>384</v>
      </c>
      <c r="L137" s="324" t="s">
        <v>519</v>
      </c>
      <c r="M137" s="178" t="s">
        <v>2838</v>
      </c>
    </row>
    <row r="138" spans="1:13">
      <c r="A138" s="178" t="str">
        <f t="shared" si="1"/>
        <v>DeclarationB9</v>
      </c>
      <c r="B138" s="178" t="s">
        <v>1119</v>
      </c>
      <c r="C138" s="178" t="s">
        <v>1083</v>
      </c>
      <c r="D138" s="178" t="s">
        <v>568</v>
      </c>
      <c r="E138" s="313" t="s">
        <v>15127</v>
      </c>
      <c r="F138" s="178" t="s">
        <v>14882</v>
      </c>
      <c r="G138" s="178" t="s">
        <v>623</v>
      </c>
      <c r="H138" s="178" t="s">
        <v>1001</v>
      </c>
      <c r="I138" s="178" t="s">
        <v>242</v>
      </c>
      <c r="J138" s="178" t="s">
        <v>2640</v>
      </c>
      <c r="K138" s="299" t="s">
        <v>385</v>
      </c>
      <c r="L138" s="324" t="s">
        <v>520</v>
      </c>
      <c r="M138" s="178" t="s">
        <v>2839</v>
      </c>
    </row>
    <row r="139" spans="1:13" ht="28.5">
      <c r="A139" s="178" t="str">
        <f t="shared" si="1"/>
        <v>DeclarationB10</v>
      </c>
      <c r="B139" s="178" t="s">
        <v>1119</v>
      </c>
      <c r="C139" s="178" t="s">
        <v>584</v>
      </c>
      <c r="D139" s="178" t="s">
        <v>581</v>
      </c>
      <c r="E139" s="313" t="s">
        <v>479</v>
      </c>
      <c r="F139" s="178" t="s">
        <v>14883</v>
      </c>
      <c r="G139" s="178" t="s">
        <v>624</v>
      </c>
      <c r="H139" s="178" t="s">
        <v>585</v>
      </c>
      <c r="I139" s="178" t="s">
        <v>243</v>
      </c>
      <c r="J139" s="178" t="s">
        <v>2641</v>
      </c>
      <c r="K139" s="299" t="s">
        <v>386</v>
      </c>
      <c r="L139" s="324" t="s">
        <v>588</v>
      </c>
      <c r="M139" s="178" t="s">
        <v>2840</v>
      </c>
    </row>
    <row r="140" spans="1:13" ht="28.5">
      <c r="A140" s="178" t="str">
        <f>B140&amp;C140</f>
        <v>DeclarationB10A</v>
      </c>
      <c r="B140" s="178" t="s">
        <v>1119</v>
      </c>
      <c r="C140" s="178" t="s">
        <v>1608</v>
      </c>
      <c r="D140" s="178" t="s">
        <v>581</v>
      </c>
      <c r="E140" s="313" t="s">
        <v>479</v>
      </c>
      <c r="F140" s="178" t="s">
        <v>14883</v>
      </c>
      <c r="G140" s="178" t="s">
        <v>624</v>
      </c>
      <c r="H140" s="178" t="s">
        <v>585</v>
      </c>
      <c r="I140" s="178" t="s">
        <v>243</v>
      </c>
      <c r="J140" s="178" t="s">
        <v>2641</v>
      </c>
      <c r="K140" s="299" t="s">
        <v>386</v>
      </c>
      <c r="L140" s="324" t="s">
        <v>588</v>
      </c>
      <c r="M140" s="178" t="s">
        <v>2840</v>
      </c>
    </row>
    <row r="141" spans="1:13" ht="28.5">
      <c r="A141" s="178" t="str">
        <f>B141&amp;C141</f>
        <v>DeclarationB10C</v>
      </c>
      <c r="B141" s="178" t="s">
        <v>1119</v>
      </c>
      <c r="C141" s="178" t="s">
        <v>1609</v>
      </c>
      <c r="D141" s="178" t="s">
        <v>582</v>
      </c>
      <c r="E141" s="313" t="s">
        <v>15128</v>
      </c>
      <c r="F141" s="178" t="s">
        <v>14884</v>
      </c>
      <c r="G141" s="178" t="s">
        <v>625</v>
      </c>
      <c r="H141" s="178" t="s">
        <v>586</v>
      </c>
      <c r="I141" s="178" t="s">
        <v>244</v>
      </c>
      <c r="J141" s="178" t="s">
        <v>2642</v>
      </c>
      <c r="K141" s="299" t="s">
        <v>387</v>
      </c>
      <c r="L141" s="324" t="s">
        <v>589</v>
      </c>
      <c r="M141" s="178" t="s">
        <v>2841</v>
      </c>
    </row>
    <row r="142" spans="1:13" ht="28.5">
      <c r="A142" s="178" t="str">
        <f>B142&amp;C142</f>
        <v>DeclarationB10B</v>
      </c>
      <c r="B142" s="178" t="s">
        <v>1119</v>
      </c>
      <c r="C142" s="178" t="s">
        <v>1610</v>
      </c>
      <c r="D142" s="178" t="s">
        <v>583</v>
      </c>
      <c r="E142" s="313" t="s">
        <v>15129</v>
      </c>
      <c r="F142" s="178" t="s">
        <v>14885</v>
      </c>
      <c r="G142" s="178" t="s">
        <v>626</v>
      </c>
      <c r="H142" s="178" t="s">
        <v>432</v>
      </c>
      <c r="I142" s="178" t="s">
        <v>245</v>
      </c>
      <c r="J142" s="178" t="s">
        <v>587</v>
      </c>
      <c r="K142" s="299" t="s">
        <v>388</v>
      </c>
      <c r="L142" s="324" t="s">
        <v>590</v>
      </c>
      <c r="M142" s="178" t="s">
        <v>2842</v>
      </c>
    </row>
    <row r="143" spans="1:13" s="197" customFormat="1" ht="28.5">
      <c r="A143" s="178" t="str">
        <f>B143&amp;C143</f>
        <v>DeclarationD11</v>
      </c>
      <c r="B143" s="178" t="s">
        <v>1119</v>
      </c>
      <c r="C143" s="178" t="s">
        <v>1796</v>
      </c>
      <c r="D143" s="178" t="s">
        <v>1795</v>
      </c>
      <c r="E143" s="313" t="s">
        <v>15130</v>
      </c>
      <c r="F143" s="178" t="s">
        <v>2200</v>
      </c>
      <c r="G143" s="178" t="s">
        <v>2201</v>
      </c>
      <c r="H143" s="178" t="s">
        <v>2202</v>
      </c>
      <c r="I143" s="178" t="s">
        <v>2203</v>
      </c>
      <c r="J143" s="178" t="s">
        <v>2204</v>
      </c>
      <c r="K143" s="298" t="s">
        <v>2205</v>
      </c>
      <c r="L143" s="329" t="s">
        <v>2206</v>
      </c>
      <c r="M143" s="178" t="s">
        <v>2843</v>
      </c>
    </row>
    <row r="144" spans="1:13" ht="28.5">
      <c r="A144" s="178" t="str">
        <f t="shared" si="1"/>
        <v>DeclarationB12</v>
      </c>
      <c r="B144" s="178" t="s">
        <v>1119</v>
      </c>
      <c r="C144" s="178" t="s">
        <v>1086</v>
      </c>
      <c r="D144" s="178" t="s">
        <v>536</v>
      </c>
      <c r="E144" s="313" t="s">
        <v>15131</v>
      </c>
      <c r="F144" s="178" t="s">
        <v>14886</v>
      </c>
      <c r="G144" s="178" t="s">
        <v>1213</v>
      </c>
      <c r="H144" s="178" t="s">
        <v>433</v>
      </c>
      <c r="I144" s="178" t="s">
        <v>246</v>
      </c>
      <c r="J144" s="178" t="s">
        <v>2643</v>
      </c>
      <c r="K144" s="299" t="s">
        <v>389</v>
      </c>
      <c r="L144" s="324" t="s">
        <v>15352</v>
      </c>
      <c r="M144" s="178" t="s">
        <v>2844</v>
      </c>
    </row>
    <row r="145" spans="1:13" ht="28.5">
      <c r="A145" s="178" t="str">
        <f t="shared" si="1"/>
        <v>DeclarationB13</v>
      </c>
      <c r="B145" s="178" t="s">
        <v>1119</v>
      </c>
      <c r="C145" s="178" t="s">
        <v>1087</v>
      </c>
      <c r="D145" s="178" t="s">
        <v>537</v>
      </c>
      <c r="E145" s="313" t="s">
        <v>15132</v>
      </c>
      <c r="F145" s="178" t="s">
        <v>14887</v>
      </c>
      <c r="G145" s="178" t="s">
        <v>627</v>
      </c>
      <c r="H145" s="178" t="s">
        <v>434</v>
      </c>
      <c r="I145" s="178" t="s">
        <v>247</v>
      </c>
      <c r="J145" s="178" t="s">
        <v>2644</v>
      </c>
      <c r="K145" s="299" t="s">
        <v>15414</v>
      </c>
      <c r="L145" s="324" t="s">
        <v>15353</v>
      </c>
      <c r="M145" s="178" t="s">
        <v>2845</v>
      </c>
    </row>
    <row r="146" spans="1:13" ht="28.5">
      <c r="A146" s="178" t="str">
        <f t="shared" si="1"/>
        <v>DeclarationB14</v>
      </c>
      <c r="B146" s="178" t="s">
        <v>1119</v>
      </c>
      <c r="C146" s="178" t="s">
        <v>1088</v>
      </c>
      <c r="D146" s="178" t="s">
        <v>959</v>
      </c>
      <c r="E146" s="313" t="s">
        <v>15133</v>
      </c>
      <c r="F146" s="178" t="s">
        <v>14888</v>
      </c>
      <c r="G146" s="178" t="s">
        <v>1214</v>
      </c>
      <c r="H146" s="178" t="s">
        <v>1002</v>
      </c>
      <c r="I146" s="178" t="s">
        <v>248</v>
      </c>
      <c r="J146" s="178" t="s">
        <v>1002</v>
      </c>
      <c r="K146" s="299" t="s">
        <v>390</v>
      </c>
      <c r="L146" s="324" t="s">
        <v>521</v>
      </c>
      <c r="M146" s="178" t="s">
        <v>2846</v>
      </c>
    </row>
    <row r="147" spans="1:13" ht="28.5">
      <c r="A147" s="178" t="str">
        <f t="shared" si="1"/>
        <v>DeclarationB15</v>
      </c>
      <c r="B147" s="178" t="s">
        <v>1119</v>
      </c>
      <c r="C147" s="178" t="s">
        <v>1089</v>
      </c>
      <c r="D147" s="178" t="s">
        <v>538</v>
      </c>
      <c r="E147" s="313" t="s">
        <v>15134</v>
      </c>
      <c r="F147" s="178" t="s">
        <v>14889</v>
      </c>
      <c r="G147" s="178" t="s">
        <v>1003</v>
      </c>
      <c r="H147" s="178" t="s">
        <v>435</v>
      </c>
      <c r="I147" s="178" t="s">
        <v>249</v>
      </c>
      <c r="J147" s="178" t="s">
        <v>2645</v>
      </c>
      <c r="K147" s="299" t="s">
        <v>15415</v>
      </c>
      <c r="L147" s="324" t="s">
        <v>188</v>
      </c>
      <c r="M147" s="178" t="s">
        <v>2847</v>
      </c>
    </row>
    <row r="148" spans="1:13" ht="28.5">
      <c r="A148" s="178" t="str">
        <f t="shared" si="1"/>
        <v>DeclarationB16</v>
      </c>
      <c r="B148" s="178" t="s">
        <v>1119</v>
      </c>
      <c r="C148" s="178" t="s">
        <v>1090</v>
      </c>
      <c r="D148" s="178" t="s">
        <v>539</v>
      </c>
      <c r="E148" s="313" t="s">
        <v>15135</v>
      </c>
      <c r="F148" s="178" t="s">
        <v>14890</v>
      </c>
      <c r="G148" s="178" t="s">
        <v>1215</v>
      </c>
      <c r="H148" s="178" t="s">
        <v>436</v>
      </c>
      <c r="I148" s="178" t="s">
        <v>250</v>
      </c>
      <c r="J148" s="178" t="s">
        <v>2646</v>
      </c>
      <c r="K148" s="299" t="s">
        <v>15416</v>
      </c>
      <c r="L148" s="324" t="s">
        <v>189</v>
      </c>
      <c r="M148" s="178" t="s">
        <v>2848</v>
      </c>
    </row>
    <row r="149" spans="1:13" ht="28.5">
      <c r="A149" s="178" t="str">
        <f t="shared" si="1"/>
        <v>DeclarationB17</v>
      </c>
      <c r="B149" s="178" t="s">
        <v>1119</v>
      </c>
      <c r="C149" s="178" t="s">
        <v>1091</v>
      </c>
      <c r="D149" s="178" t="s">
        <v>540</v>
      </c>
      <c r="E149" s="313" t="s">
        <v>15136</v>
      </c>
      <c r="F149" s="178" t="s">
        <v>14891</v>
      </c>
      <c r="G149" s="178" t="s">
        <v>628</v>
      </c>
      <c r="H149" s="178" t="s">
        <v>437</v>
      </c>
      <c r="I149" s="178" t="s">
        <v>251</v>
      </c>
      <c r="J149" s="178" t="s">
        <v>2647</v>
      </c>
      <c r="K149" s="299" t="s">
        <v>15417</v>
      </c>
      <c r="L149" s="324" t="s">
        <v>190</v>
      </c>
      <c r="M149" s="178" t="s">
        <v>2849</v>
      </c>
    </row>
    <row r="150" spans="1:13" ht="28.5">
      <c r="A150" s="178" t="str">
        <f t="shared" si="1"/>
        <v>DeclarationB18</v>
      </c>
      <c r="B150" s="178" t="s">
        <v>1119</v>
      </c>
      <c r="C150" s="178" t="s">
        <v>1092</v>
      </c>
      <c r="D150" s="178" t="s">
        <v>572</v>
      </c>
      <c r="E150" s="313" t="s">
        <v>15137</v>
      </c>
      <c r="F150" s="178" t="s">
        <v>14892</v>
      </c>
      <c r="G150" s="178" t="s">
        <v>629</v>
      </c>
      <c r="H150" s="178" t="s">
        <v>145</v>
      </c>
      <c r="I150" s="178" t="s">
        <v>252</v>
      </c>
      <c r="J150" s="178" t="s">
        <v>1522</v>
      </c>
      <c r="K150" s="299" t="s">
        <v>15418</v>
      </c>
      <c r="L150" s="324" t="s">
        <v>191</v>
      </c>
      <c r="M150" s="178" t="s">
        <v>2850</v>
      </c>
    </row>
    <row r="151" spans="1:13" ht="28.5">
      <c r="A151" s="178" t="str">
        <f t="shared" si="1"/>
        <v>DeclarationB19</v>
      </c>
      <c r="B151" s="178" t="s">
        <v>1119</v>
      </c>
      <c r="C151" s="178" t="s">
        <v>1093</v>
      </c>
      <c r="D151" s="178" t="s">
        <v>573</v>
      </c>
      <c r="E151" s="313" t="s">
        <v>15138</v>
      </c>
      <c r="F151" s="178" t="s">
        <v>14893</v>
      </c>
      <c r="G151" s="178" t="s">
        <v>630</v>
      </c>
      <c r="H151" s="178" t="s">
        <v>725</v>
      </c>
      <c r="I151" s="178" t="s">
        <v>15412</v>
      </c>
      <c r="J151" s="178" t="s">
        <v>2648</v>
      </c>
      <c r="K151" s="299" t="s">
        <v>15413</v>
      </c>
      <c r="L151" s="324" t="s">
        <v>192</v>
      </c>
      <c r="M151" s="178" t="s">
        <v>2851</v>
      </c>
    </row>
    <row r="152" spans="1:13" ht="28.5">
      <c r="A152" s="178" t="str">
        <f t="shared" si="1"/>
        <v>DeclarationB20</v>
      </c>
      <c r="B152" s="178" t="s">
        <v>1119</v>
      </c>
      <c r="C152" s="178" t="s">
        <v>1094</v>
      </c>
      <c r="D152" s="178" t="s">
        <v>574</v>
      </c>
      <c r="E152" s="313" t="s">
        <v>15139</v>
      </c>
      <c r="F152" s="178" t="s">
        <v>14894</v>
      </c>
      <c r="G152" s="178" t="s">
        <v>631</v>
      </c>
      <c r="H152" s="178" t="s">
        <v>438</v>
      </c>
      <c r="I152" s="178" t="s">
        <v>253</v>
      </c>
      <c r="J152" s="178" t="s">
        <v>2649</v>
      </c>
      <c r="K152" s="299" t="s">
        <v>15419</v>
      </c>
      <c r="L152" s="324" t="s">
        <v>193</v>
      </c>
      <c r="M152" s="178" t="s">
        <v>2852</v>
      </c>
    </row>
    <row r="153" spans="1:13" ht="28.5">
      <c r="A153" s="178" t="str">
        <f t="shared" si="1"/>
        <v>DeclarationB21</v>
      </c>
      <c r="B153" s="178" t="s">
        <v>1119</v>
      </c>
      <c r="C153" s="178" t="s">
        <v>1095</v>
      </c>
      <c r="D153" s="178" t="s">
        <v>575</v>
      </c>
      <c r="E153" s="313" t="s">
        <v>15140</v>
      </c>
      <c r="F153" s="178" t="s">
        <v>14895</v>
      </c>
      <c r="G153" s="178" t="s">
        <v>632</v>
      </c>
      <c r="H153" s="178" t="s">
        <v>439</v>
      </c>
      <c r="I153" s="178" t="s">
        <v>254</v>
      </c>
      <c r="J153" s="178" t="s">
        <v>2650</v>
      </c>
      <c r="K153" s="299" t="s">
        <v>15420</v>
      </c>
      <c r="L153" s="324" t="s">
        <v>194</v>
      </c>
      <c r="M153" s="178" t="s">
        <v>2853</v>
      </c>
    </row>
    <row r="154" spans="1:13" ht="28.5">
      <c r="A154" s="178" t="str">
        <f t="shared" si="1"/>
        <v>DeclarationB22</v>
      </c>
      <c r="B154" s="178" t="s">
        <v>1119</v>
      </c>
      <c r="C154" s="178" t="s">
        <v>1096</v>
      </c>
      <c r="D154" s="178" t="s">
        <v>541</v>
      </c>
      <c r="E154" s="315" t="s">
        <v>15141</v>
      </c>
      <c r="F154" s="178" t="s">
        <v>14896</v>
      </c>
      <c r="G154" s="178" t="s">
        <v>633</v>
      </c>
      <c r="H154" s="178" t="s">
        <v>440</v>
      </c>
      <c r="I154" s="178" t="s">
        <v>255</v>
      </c>
      <c r="J154" s="178" t="s">
        <v>1523</v>
      </c>
      <c r="K154" s="299" t="s">
        <v>15421</v>
      </c>
      <c r="L154" s="324" t="s">
        <v>195</v>
      </c>
      <c r="M154" s="178" t="s">
        <v>2854</v>
      </c>
    </row>
    <row r="155" spans="1:13" ht="42.75">
      <c r="A155" s="178" t="str">
        <f t="shared" si="1"/>
        <v>DeclarationB24</v>
      </c>
      <c r="B155" s="178" t="s">
        <v>1119</v>
      </c>
      <c r="C155" s="178" t="s">
        <v>1124</v>
      </c>
      <c r="D155" s="178" t="s">
        <v>1613</v>
      </c>
      <c r="E155" s="313" t="s">
        <v>15142</v>
      </c>
      <c r="F155" s="178" t="s">
        <v>14897</v>
      </c>
      <c r="G155" s="178" t="s">
        <v>634</v>
      </c>
      <c r="H155" s="178" t="s">
        <v>441</v>
      </c>
      <c r="I155" s="178" t="s">
        <v>256</v>
      </c>
      <c r="J155" s="178" t="s">
        <v>2651</v>
      </c>
      <c r="K155" s="299" t="s">
        <v>391</v>
      </c>
      <c r="L155" s="324" t="s">
        <v>15354</v>
      </c>
      <c r="M155" s="178" t="s">
        <v>2855</v>
      </c>
    </row>
    <row r="156" spans="1:13" ht="30">
      <c r="A156" s="178" t="str">
        <f>B156&amp;C156</f>
        <v>DeclarationB25</v>
      </c>
      <c r="B156" s="178" t="s">
        <v>1119</v>
      </c>
      <c r="C156" s="178" t="s">
        <v>550</v>
      </c>
      <c r="D156" s="179" t="s">
        <v>13582</v>
      </c>
      <c r="E156" s="316" t="s">
        <v>15143</v>
      </c>
      <c r="F156" s="309" t="s">
        <v>14989</v>
      </c>
      <c r="G156" s="251" t="s">
        <v>13610</v>
      </c>
      <c r="H156" s="251" t="s">
        <v>13636</v>
      </c>
      <c r="I156" s="251" t="s">
        <v>13662</v>
      </c>
      <c r="J156" s="249" t="s">
        <v>13687</v>
      </c>
      <c r="K156" s="302" t="s">
        <v>14762</v>
      </c>
      <c r="L156" s="326" t="s">
        <v>15355</v>
      </c>
      <c r="M156" s="251" t="s">
        <v>13707</v>
      </c>
    </row>
    <row r="157" spans="1:13" ht="28.5">
      <c r="A157" s="178" t="str">
        <f t="shared" si="1"/>
        <v>DeclarationB31</v>
      </c>
      <c r="B157" s="178" t="s">
        <v>1119</v>
      </c>
      <c r="C157" s="178" t="s">
        <v>551</v>
      </c>
      <c r="D157" s="179" t="s">
        <v>13726</v>
      </c>
      <c r="E157" s="316" t="s">
        <v>13728</v>
      </c>
      <c r="F157" s="309" t="s">
        <v>14990</v>
      </c>
      <c r="G157" s="253" t="s">
        <v>13729</v>
      </c>
      <c r="H157" s="251" t="s">
        <v>13637</v>
      </c>
      <c r="I157" s="253" t="s">
        <v>13730</v>
      </c>
      <c r="J157" s="253" t="s">
        <v>13731</v>
      </c>
      <c r="K157" s="302" t="s">
        <v>13732</v>
      </c>
      <c r="L157" s="326" t="s">
        <v>13733</v>
      </c>
      <c r="M157" s="253" t="s">
        <v>13734</v>
      </c>
    </row>
    <row r="158" spans="1:13" ht="51">
      <c r="A158" s="178" t="str">
        <f t="shared" si="1"/>
        <v>DeclarationB37</v>
      </c>
      <c r="B158" s="178" t="s">
        <v>1119</v>
      </c>
      <c r="C158" s="178" t="s">
        <v>552</v>
      </c>
      <c r="D158" s="179" t="s">
        <v>2798</v>
      </c>
      <c r="E158" s="315" t="s">
        <v>15144</v>
      </c>
      <c r="F158" s="179" t="s">
        <v>14991</v>
      </c>
      <c r="G158" s="211" t="s">
        <v>3050</v>
      </c>
      <c r="H158" s="211" t="s">
        <v>3051</v>
      </c>
      <c r="I158" s="211" t="s">
        <v>3052</v>
      </c>
      <c r="J158" s="211" t="s">
        <v>3053</v>
      </c>
      <c r="K158" s="300" t="s">
        <v>3054</v>
      </c>
      <c r="L158" s="325" t="s">
        <v>3055</v>
      </c>
      <c r="M158" s="212" t="s">
        <v>3056</v>
      </c>
    </row>
    <row r="159" spans="1:13" ht="45">
      <c r="A159" s="178" t="str">
        <f t="shared" si="1"/>
        <v>DeclarationB43</v>
      </c>
      <c r="B159" s="178" t="s">
        <v>1119</v>
      </c>
      <c r="C159" s="178" t="s">
        <v>553</v>
      </c>
      <c r="D159" s="179" t="s">
        <v>1647</v>
      </c>
      <c r="E159" s="315" t="s">
        <v>15145</v>
      </c>
      <c r="F159" s="179" t="s">
        <v>14898</v>
      </c>
      <c r="G159" s="179" t="s">
        <v>1650</v>
      </c>
      <c r="H159" s="179" t="s">
        <v>1653</v>
      </c>
      <c r="I159" s="179" t="s">
        <v>1656</v>
      </c>
      <c r="J159" s="179" t="s">
        <v>2681</v>
      </c>
      <c r="K159" s="300" t="s">
        <v>1659</v>
      </c>
      <c r="L159" s="325" t="s">
        <v>15356</v>
      </c>
      <c r="M159" s="179" t="s">
        <v>2856</v>
      </c>
    </row>
    <row r="160" spans="1:13" ht="30">
      <c r="A160" s="178" t="str">
        <f t="shared" si="1"/>
        <v>DeclarationB49</v>
      </c>
      <c r="B160" s="178" t="s">
        <v>1119</v>
      </c>
      <c r="C160" s="178" t="s">
        <v>554</v>
      </c>
      <c r="D160" s="211" t="s">
        <v>13727</v>
      </c>
      <c r="E160" s="316" t="s">
        <v>15146</v>
      </c>
      <c r="F160" s="309" t="s">
        <v>14992</v>
      </c>
      <c r="G160" s="253" t="s">
        <v>13741</v>
      </c>
      <c r="H160" s="253" t="s">
        <v>13740</v>
      </c>
      <c r="I160" s="253" t="s">
        <v>13739</v>
      </c>
      <c r="J160" s="253" t="s">
        <v>13738</v>
      </c>
      <c r="K160" s="302" t="s">
        <v>13737</v>
      </c>
      <c r="L160" s="326" t="s">
        <v>13736</v>
      </c>
      <c r="M160" s="253" t="s">
        <v>13735</v>
      </c>
    </row>
    <row r="161" spans="1:13" ht="38.25">
      <c r="A161" s="178" t="str">
        <f t="shared" si="1"/>
        <v>DeclarationB55</v>
      </c>
      <c r="B161" s="178" t="s">
        <v>1119</v>
      </c>
      <c r="C161" s="178" t="s">
        <v>555</v>
      </c>
      <c r="D161" s="179" t="s">
        <v>1648</v>
      </c>
      <c r="E161" s="315" t="s">
        <v>15147</v>
      </c>
      <c r="F161" s="179" t="s">
        <v>14993</v>
      </c>
      <c r="G161" s="179" t="s">
        <v>1651</v>
      </c>
      <c r="H161" s="179" t="s">
        <v>1654</v>
      </c>
      <c r="I161" s="179" t="s">
        <v>1657</v>
      </c>
      <c r="J161" s="179" t="s">
        <v>2682</v>
      </c>
      <c r="K161" s="300" t="s">
        <v>1660</v>
      </c>
      <c r="L161" s="325" t="s">
        <v>15357</v>
      </c>
      <c r="M161" s="179" t="s">
        <v>2857</v>
      </c>
    </row>
    <row r="162" spans="1:13" ht="38.25">
      <c r="A162" s="178" t="str">
        <f t="shared" si="1"/>
        <v>DeclarationB61</v>
      </c>
      <c r="B162" s="178" t="s">
        <v>1119</v>
      </c>
      <c r="C162" s="178" t="s">
        <v>1127</v>
      </c>
      <c r="D162" s="179" t="s">
        <v>1649</v>
      </c>
      <c r="E162" s="315" t="s">
        <v>15148</v>
      </c>
      <c r="F162" s="179" t="s">
        <v>14899</v>
      </c>
      <c r="G162" s="179" t="s">
        <v>1652</v>
      </c>
      <c r="H162" s="179" t="s">
        <v>1655</v>
      </c>
      <c r="I162" s="179" t="s">
        <v>1658</v>
      </c>
      <c r="J162" s="179" t="s">
        <v>2683</v>
      </c>
      <c r="K162" s="300" t="s">
        <v>1661</v>
      </c>
      <c r="L162" s="325" t="s">
        <v>15358</v>
      </c>
      <c r="M162" s="179" t="s">
        <v>2858</v>
      </c>
    </row>
    <row r="163" spans="1:13" ht="28.5">
      <c r="A163" s="178" t="str">
        <f t="shared" si="1"/>
        <v>DeclarationB67</v>
      </c>
      <c r="B163" s="178" t="s">
        <v>1119</v>
      </c>
      <c r="C163" s="178" t="s">
        <v>1390</v>
      </c>
      <c r="D163" s="178" t="s">
        <v>1166</v>
      </c>
      <c r="E163" s="313" t="s">
        <v>15149</v>
      </c>
      <c r="F163" s="178" t="s">
        <v>14900</v>
      </c>
      <c r="G163" s="178" t="s">
        <v>1047</v>
      </c>
      <c r="H163" s="178" t="s">
        <v>1378</v>
      </c>
      <c r="I163" s="178" t="s">
        <v>257</v>
      </c>
      <c r="J163" s="178" t="s">
        <v>1386</v>
      </c>
      <c r="K163" s="299" t="s">
        <v>297</v>
      </c>
      <c r="L163" s="324" t="s">
        <v>714</v>
      </c>
      <c r="M163" s="178" t="s">
        <v>2859</v>
      </c>
    </row>
    <row r="164" spans="1:13" ht="30">
      <c r="A164" s="178" t="str">
        <f t="shared" si="1"/>
        <v>DeclarationB69</v>
      </c>
      <c r="B164" s="178" t="s">
        <v>1119</v>
      </c>
      <c r="C164" s="178" t="s">
        <v>1402</v>
      </c>
      <c r="D164" s="178" t="s">
        <v>13742</v>
      </c>
      <c r="E164" s="316" t="s">
        <v>13743</v>
      </c>
      <c r="F164" s="309" t="s">
        <v>14994</v>
      </c>
      <c r="G164" s="253" t="s">
        <v>13744</v>
      </c>
      <c r="H164" s="253" t="s">
        <v>13745</v>
      </c>
      <c r="I164" s="253" t="s">
        <v>13746</v>
      </c>
      <c r="J164" s="253" t="s">
        <v>13747</v>
      </c>
      <c r="K164" s="302" t="s">
        <v>13748</v>
      </c>
      <c r="L164" s="326" t="s">
        <v>13749</v>
      </c>
      <c r="M164" s="253" t="s">
        <v>13750</v>
      </c>
    </row>
    <row r="165" spans="1:13" ht="57">
      <c r="A165" s="178" t="str">
        <f t="shared" si="1"/>
        <v>DeclarationB71</v>
      </c>
      <c r="B165" s="178" t="s">
        <v>1119</v>
      </c>
      <c r="C165" s="178" t="s">
        <v>1403</v>
      </c>
      <c r="D165" s="178" t="s">
        <v>1792</v>
      </c>
      <c r="E165" s="313" t="s">
        <v>15150</v>
      </c>
      <c r="F165" s="178" t="s">
        <v>14901</v>
      </c>
      <c r="G165" s="178" t="s">
        <v>635</v>
      </c>
      <c r="H165" s="178" t="s">
        <v>442</v>
      </c>
      <c r="I165" s="178" t="s">
        <v>258</v>
      </c>
      <c r="J165" s="178" t="s">
        <v>2654</v>
      </c>
      <c r="K165" s="299" t="s">
        <v>298</v>
      </c>
      <c r="L165" s="324" t="s">
        <v>196</v>
      </c>
      <c r="M165" s="178" t="s">
        <v>2860</v>
      </c>
    </row>
    <row r="166" spans="1:13" ht="42.75">
      <c r="A166" s="178" t="str">
        <f t="shared" ref="A166:A196" si="2">B166&amp;C166</f>
        <v>DeclarationB73</v>
      </c>
      <c r="B166" s="178" t="s">
        <v>1119</v>
      </c>
      <c r="C166" s="178" t="s">
        <v>1404</v>
      </c>
      <c r="D166" s="178" t="s">
        <v>14569</v>
      </c>
      <c r="E166" s="321" t="s">
        <v>15151</v>
      </c>
      <c r="F166" s="178" t="s">
        <v>14902</v>
      </c>
      <c r="G166" s="178" t="s">
        <v>636</v>
      </c>
      <c r="H166" s="178" t="s">
        <v>443</v>
      </c>
      <c r="I166" s="178" t="s">
        <v>259</v>
      </c>
      <c r="J166" s="178" t="s">
        <v>2652</v>
      </c>
      <c r="K166" s="299" t="s">
        <v>1128</v>
      </c>
      <c r="L166" s="324" t="s">
        <v>15359</v>
      </c>
      <c r="M166" s="178" t="s">
        <v>2861</v>
      </c>
    </row>
    <row r="167" spans="1:13" ht="51">
      <c r="A167" s="178" t="str">
        <f t="shared" si="2"/>
        <v>DeclarationB75</v>
      </c>
      <c r="B167" s="178" t="s">
        <v>1119</v>
      </c>
      <c r="C167" s="178" t="s">
        <v>1405</v>
      </c>
      <c r="D167" s="179" t="s">
        <v>1793</v>
      </c>
      <c r="E167" s="320" t="s">
        <v>15152</v>
      </c>
      <c r="F167" s="179" t="s">
        <v>14995</v>
      </c>
      <c r="G167" s="179" t="s">
        <v>2655</v>
      </c>
      <c r="H167" s="179" t="s">
        <v>1620</v>
      </c>
      <c r="I167" s="179" t="s">
        <v>1621</v>
      </c>
      <c r="J167" s="179" t="s">
        <v>2653</v>
      </c>
      <c r="K167" s="300" t="s">
        <v>14763</v>
      </c>
      <c r="L167" s="325" t="s">
        <v>15360</v>
      </c>
      <c r="M167" s="179" t="s">
        <v>2862</v>
      </c>
    </row>
    <row r="168" spans="1:13" ht="38.25">
      <c r="A168" s="178" t="str">
        <f t="shared" si="2"/>
        <v>DeclarationB77</v>
      </c>
      <c r="B168" s="178" t="s">
        <v>1119</v>
      </c>
      <c r="C168" s="178" t="s">
        <v>1406</v>
      </c>
      <c r="D168" s="179" t="s">
        <v>1794</v>
      </c>
      <c r="E168" s="321" t="s">
        <v>15153</v>
      </c>
      <c r="F168" s="178" t="s">
        <v>14903</v>
      </c>
      <c r="G168" s="179" t="s">
        <v>637</v>
      </c>
      <c r="H168" s="179" t="s">
        <v>444</v>
      </c>
      <c r="I168" s="179" t="s">
        <v>260</v>
      </c>
      <c r="J168" s="179" t="s">
        <v>1525</v>
      </c>
      <c r="K168" s="299" t="s">
        <v>299</v>
      </c>
      <c r="L168" s="330" t="s">
        <v>1401</v>
      </c>
      <c r="M168" s="179" t="s">
        <v>2863</v>
      </c>
    </row>
    <row r="169" spans="1:13" s="197" customFormat="1" ht="45">
      <c r="A169" s="178" t="str">
        <f t="shared" si="2"/>
        <v>DeclarationB79</v>
      </c>
      <c r="B169" s="178" t="s">
        <v>1119</v>
      </c>
      <c r="C169" s="178" t="s">
        <v>557</v>
      </c>
      <c r="D169" s="211" t="s">
        <v>13751</v>
      </c>
      <c r="E169" s="316" t="s">
        <v>15154</v>
      </c>
      <c r="F169" s="309" t="s">
        <v>14996</v>
      </c>
      <c r="G169" s="253" t="s">
        <v>13752</v>
      </c>
      <c r="H169" s="253" t="s">
        <v>13753</v>
      </c>
      <c r="I169" s="253" t="s">
        <v>13754</v>
      </c>
      <c r="J169" s="253" t="s">
        <v>13755</v>
      </c>
      <c r="K169" s="302" t="s">
        <v>13756</v>
      </c>
      <c r="L169" s="326" t="s">
        <v>13757</v>
      </c>
      <c r="M169" s="253" t="s">
        <v>13758</v>
      </c>
    </row>
    <row r="170" spans="1:13" ht="42.75">
      <c r="A170" s="178" t="str">
        <f t="shared" si="2"/>
        <v>DeclarationB81</v>
      </c>
      <c r="B170" s="178" t="s">
        <v>1119</v>
      </c>
      <c r="C170" s="178" t="s">
        <v>558</v>
      </c>
      <c r="D170" s="178" t="s">
        <v>14563</v>
      </c>
      <c r="E170" s="321" t="s">
        <v>15155</v>
      </c>
      <c r="F170" s="178" t="s">
        <v>14904</v>
      </c>
      <c r="G170" s="178" t="s">
        <v>3227</v>
      </c>
      <c r="H170" s="178" t="s">
        <v>3228</v>
      </c>
      <c r="I170" s="178" t="s">
        <v>3229</v>
      </c>
      <c r="J170" s="178" t="s">
        <v>3230</v>
      </c>
      <c r="K170" s="299" t="s">
        <v>3231</v>
      </c>
      <c r="L170" s="324" t="s">
        <v>3232</v>
      </c>
      <c r="M170" s="213" t="s">
        <v>3233</v>
      </c>
    </row>
    <row r="171" spans="1:13" ht="28.5">
      <c r="A171" s="178" t="str">
        <f t="shared" si="2"/>
        <v>DeclarationB83</v>
      </c>
      <c r="B171" s="178" t="s">
        <v>1119</v>
      </c>
      <c r="C171" s="178" t="s">
        <v>559</v>
      </c>
      <c r="D171" s="178" t="s">
        <v>3226</v>
      </c>
      <c r="E171" s="313" t="s">
        <v>15156</v>
      </c>
      <c r="F171" s="178" t="s">
        <v>14905</v>
      </c>
      <c r="G171" s="178" t="s">
        <v>3234</v>
      </c>
      <c r="H171" s="178" t="s">
        <v>3235</v>
      </c>
      <c r="I171" s="178" t="s">
        <v>3236</v>
      </c>
      <c r="J171" s="178" t="s">
        <v>3237</v>
      </c>
      <c r="K171" s="299" t="s">
        <v>3238</v>
      </c>
      <c r="L171" s="324" t="s">
        <v>3239</v>
      </c>
      <c r="M171" s="213" t="s">
        <v>3240</v>
      </c>
    </row>
    <row r="172" spans="1:13" ht="30">
      <c r="A172" s="178" t="str">
        <f t="shared" si="2"/>
        <v>DeclarationB85</v>
      </c>
      <c r="B172" s="178" t="s">
        <v>1119</v>
      </c>
      <c r="C172" s="178" t="s">
        <v>560</v>
      </c>
      <c r="D172" s="178" t="s">
        <v>3241</v>
      </c>
      <c r="E172" s="317" t="s">
        <v>15157</v>
      </c>
      <c r="F172" s="309" t="s">
        <v>14997</v>
      </c>
      <c r="G172" s="251" t="s">
        <v>13611</v>
      </c>
      <c r="H172" s="251" t="s">
        <v>13638</v>
      </c>
      <c r="I172" s="251" t="s">
        <v>13663</v>
      </c>
      <c r="J172" s="249" t="s">
        <v>13688</v>
      </c>
      <c r="K172" s="302" t="s">
        <v>14764</v>
      </c>
      <c r="L172" s="326" t="s">
        <v>15361</v>
      </c>
      <c r="M172" s="251" t="s">
        <v>13708</v>
      </c>
    </row>
    <row r="173" spans="1:13" ht="28.5">
      <c r="A173" s="178" t="str">
        <f t="shared" si="2"/>
        <v>DeclarationD25</v>
      </c>
      <c r="B173" s="178" t="s">
        <v>1119</v>
      </c>
      <c r="C173" s="178" t="s">
        <v>599</v>
      </c>
      <c r="D173" s="178" t="s">
        <v>961</v>
      </c>
      <c r="E173" s="313" t="s">
        <v>990</v>
      </c>
      <c r="F173" s="178" t="s">
        <v>14906</v>
      </c>
      <c r="G173" s="178" t="s">
        <v>1216</v>
      </c>
      <c r="H173" s="178" t="s">
        <v>1379</v>
      </c>
      <c r="I173" s="178" t="s">
        <v>1048</v>
      </c>
      <c r="J173" s="178" t="s">
        <v>1049</v>
      </c>
      <c r="K173" s="299" t="s">
        <v>1050</v>
      </c>
      <c r="L173" s="324" t="s">
        <v>523</v>
      </c>
      <c r="M173" s="178" t="s">
        <v>2864</v>
      </c>
    </row>
    <row r="174" spans="1:13" ht="28.5">
      <c r="A174" s="178" t="str">
        <f t="shared" si="2"/>
        <v>DeclarationB68</v>
      </c>
      <c r="B174" s="178" t="s">
        <v>1119</v>
      </c>
      <c r="C174" s="178" t="s">
        <v>556</v>
      </c>
      <c r="D174" s="178" t="s">
        <v>1167</v>
      </c>
      <c r="E174" s="313" t="s">
        <v>1060</v>
      </c>
      <c r="F174" s="178" t="s">
        <v>14907</v>
      </c>
      <c r="G174" s="178" t="s">
        <v>1061</v>
      </c>
      <c r="H174" s="178" t="s">
        <v>1167</v>
      </c>
      <c r="I174" s="178" t="s">
        <v>1062</v>
      </c>
      <c r="J174" s="178" t="s">
        <v>1063</v>
      </c>
      <c r="K174" s="299" t="s">
        <v>1059</v>
      </c>
      <c r="L174" s="324" t="s">
        <v>522</v>
      </c>
      <c r="M174" s="178" t="s">
        <v>2865</v>
      </c>
    </row>
    <row r="175" spans="1:13" ht="28.5">
      <c r="A175" s="178" t="str">
        <f t="shared" si="2"/>
        <v>DeclarationG25</v>
      </c>
      <c r="B175" s="178" t="s">
        <v>1119</v>
      </c>
      <c r="C175" s="178" t="s">
        <v>600</v>
      </c>
      <c r="D175" s="178" t="s">
        <v>960</v>
      </c>
      <c r="E175" s="313" t="s">
        <v>991</v>
      </c>
      <c r="F175" s="178" t="s">
        <v>14908</v>
      </c>
      <c r="G175" s="178" t="s">
        <v>1051</v>
      </c>
      <c r="H175" s="178" t="s">
        <v>1052</v>
      </c>
      <c r="I175" s="178" t="s">
        <v>1053</v>
      </c>
      <c r="J175" s="178" t="s">
        <v>1156</v>
      </c>
      <c r="K175" s="299" t="s">
        <v>1054</v>
      </c>
      <c r="L175" s="324" t="s">
        <v>524</v>
      </c>
      <c r="M175" s="178" t="s">
        <v>2866</v>
      </c>
    </row>
    <row r="176" spans="1:13" ht="28.5">
      <c r="A176" s="178" t="str">
        <f t="shared" si="2"/>
        <v>DeclarationB26</v>
      </c>
      <c r="B176" s="178" t="s">
        <v>1119</v>
      </c>
      <c r="C176" s="178" t="s">
        <v>591</v>
      </c>
      <c r="D176" s="178" t="s">
        <v>1407</v>
      </c>
      <c r="E176" s="313" t="s">
        <v>15158</v>
      </c>
      <c r="F176" s="178" t="s">
        <v>14909</v>
      </c>
      <c r="G176" s="178" t="s">
        <v>1408</v>
      </c>
      <c r="H176" s="178" t="s">
        <v>1409</v>
      </c>
      <c r="I176" s="178" t="s">
        <v>261</v>
      </c>
      <c r="J176" s="178" t="s">
        <v>1410</v>
      </c>
      <c r="K176" s="299" t="s">
        <v>1411</v>
      </c>
      <c r="L176" s="324" t="s">
        <v>1411</v>
      </c>
      <c r="M176" s="178" t="s">
        <v>2867</v>
      </c>
    </row>
    <row r="177" spans="1:13" ht="28.5">
      <c r="A177" s="178" t="str">
        <f t="shared" si="2"/>
        <v>DeclarationB27</v>
      </c>
      <c r="B177" s="178" t="s">
        <v>1119</v>
      </c>
      <c r="C177" s="178" t="s">
        <v>592</v>
      </c>
      <c r="D177" s="178" t="s">
        <v>1412</v>
      </c>
      <c r="E177" s="313" t="s">
        <v>15159</v>
      </c>
      <c r="F177" s="178" t="s">
        <v>14910</v>
      </c>
      <c r="G177" s="178" t="s">
        <v>1413</v>
      </c>
      <c r="H177" s="178" t="s">
        <v>1414</v>
      </c>
      <c r="I177" s="178" t="s">
        <v>262</v>
      </c>
      <c r="J177" s="178" t="s">
        <v>1415</v>
      </c>
      <c r="K177" s="299" t="s">
        <v>1416</v>
      </c>
      <c r="L177" s="324" t="s">
        <v>1417</v>
      </c>
      <c r="M177" s="178" t="s">
        <v>2868</v>
      </c>
    </row>
    <row r="178" spans="1:13" ht="28.5">
      <c r="A178" s="178" t="str">
        <f t="shared" si="2"/>
        <v>DeclarationB28</v>
      </c>
      <c r="B178" s="178" t="s">
        <v>1119</v>
      </c>
      <c r="C178" s="178" t="s">
        <v>593</v>
      </c>
      <c r="D178" s="178" t="s">
        <v>1418</v>
      </c>
      <c r="E178" s="313" t="s">
        <v>1419</v>
      </c>
      <c r="F178" s="178" t="s">
        <v>14911</v>
      </c>
      <c r="G178" s="178" t="s">
        <v>1420</v>
      </c>
      <c r="H178" s="178" t="s">
        <v>1421</v>
      </c>
      <c r="I178" s="178" t="s">
        <v>263</v>
      </c>
      <c r="J178" s="178" t="s">
        <v>1418</v>
      </c>
      <c r="K178" s="299" t="s">
        <v>1422</v>
      </c>
      <c r="L178" s="324" t="s">
        <v>1422</v>
      </c>
      <c r="M178" s="178" t="s">
        <v>2869</v>
      </c>
    </row>
    <row r="179" spans="1:13" ht="28.5">
      <c r="A179" s="178" t="str">
        <f t="shared" si="2"/>
        <v>DeclarationB29</v>
      </c>
      <c r="B179" s="178" t="s">
        <v>1119</v>
      </c>
      <c r="C179" s="178" t="s">
        <v>594</v>
      </c>
      <c r="D179" s="178" t="s">
        <v>1423</v>
      </c>
      <c r="E179" s="315" t="s">
        <v>15160</v>
      </c>
      <c r="F179" s="178" t="s">
        <v>14912</v>
      </c>
      <c r="G179" s="178" t="s">
        <v>1424</v>
      </c>
      <c r="H179" s="178" t="s">
        <v>1425</v>
      </c>
      <c r="I179" s="178" t="s">
        <v>264</v>
      </c>
      <c r="J179" s="178" t="s">
        <v>1426</v>
      </c>
      <c r="K179" s="299" t="s">
        <v>1427</v>
      </c>
      <c r="L179" s="324" t="s">
        <v>1427</v>
      </c>
      <c r="M179" s="178" t="s">
        <v>2870</v>
      </c>
    </row>
    <row r="180" spans="1:13" ht="28.5">
      <c r="A180" s="178" t="str">
        <f t="shared" si="2"/>
        <v>DeclarationB38</v>
      </c>
      <c r="B180" s="178" t="s">
        <v>1119</v>
      </c>
      <c r="C180" s="178" t="s">
        <v>595</v>
      </c>
      <c r="D180" s="178" t="s">
        <v>1407</v>
      </c>
      <c r="E180" s="315" t="s">
        <v>15158</v>
      </c>
      <c r="F180" s="178" t="s">
        <v>14909</v>
      </c>
      <c r="G180" s="178" t="s">
        <v>1408</v>
      </c>
      <c r="H180" s="178" t="s">
        <v>1409</v>
      </c>
      <c r="I180" s="178" t="s">
        <v>261</v>
      </c>
      <c r="J180" s="178" t="s">
        <v>1410</v>
      </c>
      <c r="K180" s="299" t="s">
        <v>1411</v>
      </c>
      <c r="L180" s="324" t="s">
        <v>1411</v>
      </c>
      <c r="M180" s="178" t="s">
        <v>2867</v>
      </c>
    </row>
    <row r="181" spans="1:13" ht="28.5">
      <c r="A181" s="178" t="str">
        <f t="shared" si="2"/>
        <v>DeclarationB39</v>
      </c>
      <c r="B181" s="178" t="s">
        <v>1119</v>
      </c>
      <c r="C181" s="178" t="s">
        <v>596</v>
      </c>
      <c r="D181" s="178" t="s">
        <v>1412</v>
      </c>
      <c r="E181" s="315" t="s">
        <v>15159</v>
      </c>
      <c r="F181" s="178" t="s">
        <v>14910</v>
      </c>
      <c r="G181" s="178" t="s">
        <v>1413</v>
      </c>
      <c r="H181" s="178" t="s">
        <v>1414</v>
      </c>
      <c r="I181" s="178" t="s">
        <v>262</v>
      </c>
      <c r="J181" s="178" t="s">
        <v>1415</v>
      </c>
      <c r="K181" s="299" t="s">
        <v>1416</v>
      </c>
      <c r="L181" s="324" t="s">
        <v>1417</v>
      </c>
      <c r="M181" s="178" t="s">
        <v>2868</v>
      </c>
    </row>
    <row r="182" spans="1:13" ht="28.5">
      <c r="A182" s="178" t="str">
        <f t="shared" si="2"/>
        <v>DeclarationB40</v>
      </c>
      <c r="B182" s="178" t="s">
        <v>1119</v>
      </c>
      <c r="C182" s="178" t="s">
        <v>597</v>
      </c>
      <c r="D182" s="178" t="s">
        <v>1418</v>
      </c>
      <c r="E182" s="315" t="s">
        <v>1419</v>
      </c>
      <c r="F182" s="178" t="s">
        <v>14911</v>
      </c>
      <c r="G182" s="178" t="s">
        <v>1420</v>
      </c>
      <c r="H182" s="178" t="s">
        <v>1421</v>
      </c>
      <c r="I182" s="178" t="s">
        <v>263</v>
      </c>
      <c r="J182" s="178" t="s">
        <v>1418</v>
      </c>
      <c r="K182" s="299" t="s">
        <v>1422</v>
      </c>
      <c r="L182" s="324" t="s">
        <v>1422</v>
      </c>
      <c r="M182" s="178" t="s">
        <v>2869</v>
      </c>
    </row>
    <row r="183" spans="1:13" ht="28.5">
      <c r="A183" s="178" t="str">
        <f t="shared" si="2"/>
        <v>DeclarationB41</v>
      </c>
      <c r="B183" s="178" t="s">
        <v>1119</v>
      </c>
      <c r="C183" s="178" t="s">
        <v>598</v>
      </c>
      <c r="D183" s="178" t="s">
        <v>1423</v>
      </c>
      <c r="E183" s="315" t="s">
        <v>15160</v>
      </c>
      <c r="F183" s="178" t="s">
        <v>14912</v>
      </c>
      <c r="G183" s="178" t="s">
        <v>1424</v>
      </c>
      <c r="H183" s="178" t="s">
        <v>1425</v>
      </c>
      <c r="I183" s="178" t="s">
        <v>264</v>
      </c>
      <c r="J183" s="178" t="s">
        <v>1426</v>
      </c>
      <c r="K183" s="299" t="s">
        <v>1427</v>
      </c>
      <c r="L183" s="324" t="s">
        <v>1427</v>
      </c>
      <c r="M183" s="178" t="s">
        <v>2870</v>
      </c>
    </row>
    <row r="184" spans="1:13" ht="28.5">
      <c r="A184" s="178" t="str">
        <f t="shared" si="2"/>
        <v>DeclarationAth</v>
      </c>
      <c r="B184" s="178" t="s">
        <v>1119</v>
      </c>
      <c r="C184" s="178" t="s">
        <v>1428</v>
      </c>
      <c r="D184" s="178" t="s">
        <v>958</v>
      </c>
      <c r="E184" s="313" t="s">
        <v>15161</v>
      </c>
      <c r="F184" s="178" t="s">
        <v>14913</v>
      </c>
      <c r="G184" s="178" t="s">
        <v>1055</v>
      </c>
      <c r="H184" s="178" t="s">
        <v>1056</v>
      </c>
      <c r="I184" s="178" t="s">
        <v>1057</v>
      </c>
      <c r="J184" s="178" t="s">
        <v>1387</v>
      </c>
      <c r="K184" s="299" t="s">
        <v>1058</v>
      </c>
      <c r="L184" s="324" t="s">
        <v>525</v>
      </c>
      <c r="M184" s="178" t="s">
        <v>2871</v>
      </c>
    </row>
    <row r="185" spans="1:13" ht="28.5">
      <c r="A185" s="178" t="str">
        <f t="shared" si="2"/>
        <v>DeclarationB92</v>
      </c>
      <c r="B185" s="178" t="s">
        <v>1119</v>
      </c>
      <c r="C185" s="178" t="s">
        <v>13549</v>
      </c>
      <c r="D185" s="178" t="s">
        <v>563</v>
      </c>
      <c r="E185" s="313" t="s">
        <v>15162</v>
      </c>
      <c r="F185" s="178" t="s">
        <v>14914</v>
      </c>
      <c r="G185" s="178" t="s">
        <v>638</v>
      </c>
      <c r="H185" s="178" t="s">
        <v>445</v>
      </c>
      <c r="I185" s="178" t="s">
        <v>265</v>
      </c>
      <c r="J185" s="178" t="s">
        <v>17</v>
      </c>
      <c r="K185" s="299" t="s">
        <v>300</v>
      </c>
      <c r="L185" s="324" t="s">
        <v>197</v>
      </c>
      <c r="M185" s="178" t="s">
        <v>2872</v>
      </c>
    </row>
    <row r="186" spans="1:13" ht="28.5">
      <c r="A186" s="178" t="str">
        <f t="shared" si="2"/>
        <v>DeclarationB93</v>
      </c>
      <c r="B186" s="178" t="s">
        <v>1119</v>
      </c>
      <c r="C186" s="178" t="s">
        <v>13550</v>
      </c>
      <c r="D186" s="178" t="s">
        <v>564</v>
      </c>
      <c r="E186" s="313" t="s">
        <v>15163</v>
      </c>
      <c r="F186" s="178" t="s">
        <v>14915</v>
      </c>
      <c r="G186" s="178" t="s">
        <v>639</v>
      </c>
      <c r="H186" s="178" t="s">
        <v>564</v>
      </c>
      <c r="I186" s="178" t="s">
        <v>266</v>
      </c>
      <c r="J186" s="178" t="s">
        <v>18</v>
      </c>
      <c r="K186" s="299" t="s">
        <v>564</v>
      </c>
      <c r="L186" s="324" t="s">
        <v>198</v>
      </c>
      <c r="M186" s="178" t="s">
        <v>2873</v>
      </c>
    </row>
    <row r="187" spans="1:13" ht="28.5">
      <c r="A187" s="178" t="str">
        <f t="shared" si="2"/>
        <v>DeclarationB94</v>
      </c>
      <c r="B187" s="178" t="s">
        <v>1119</v>
      </c>
      <c r="C187" s="178" t="s">
        <v>13551</v>
      </c>
      <c r="D187" s="178" t="s">
        <v>565</v>
      </c>
      <c r="E187" s="315" t="s">
        <v>15164</v>
      </c>
      <c r="F187" s="178" t="s">
        <v>14916</v>
      </c>
      <c r="G187" s="178" t="s">
        <v>640</v>
      </c>
      <c r="H187" s="178" t="s">
        <v>446</v>
      </c>
      <c r="I187" s="178" t="s">
        <v>267</v>
      </c>
      <c r="J187" s="178" t="s">
        <v>19</v>
      </c>
      <c r="K187" s="299" t="s">
        <v>301</v>
      </c>
      <c r="L187" s="324" t="s">
        <v>199</v>
      </c>
      <c r="M187" s="178" t="s">
        <v>2874</v>
      </c>
    </row>
    <row r="188" spans="1:13" ht="28.5">
      <c r="A188" s="178" t="str">
        <f t="shared" si="2"/>
        <v>DeclarationB95</v>
      </c>
      <c r="B188" s="178" t="s">
        <v>1119</v>
      </c>
      <c r="C188" s="178" t="s">
        <v>13552</v>
      </c>
      <c r="D188" s="287">
        <v>1</v>
      </c>
      <c r="E188" s="322">
        <v>1</v>
      </c>
      <c r="F188" s="308">
        <v>1</v>
      </c>
      <c r="G188" s="287">
        <v>1</v>
      </c>
      <c r="H188" s="287" t="s">
        <v>13723</v>
      </c>
      <c r="I188" s="288">
        <v>1</v>
      </c>
      <c r="J188" s="288">
        <v>1</v>
      </c>
      <c r="K188" s="304">
        <v>1</v>
      </c>
      <c r="L188" s="331">
        <v>1</v>
      </c>
      <c r="M188" s="288" t="s">
        <v>13724</v>
      </c>
    </row>
    <row r="189" spans="1:13" ht="28.5">
      <c r="A189" s="178" t="str">
        <f t="shared" si="2"/>
        <v>DeclarationB96</v>
      </c>
      <c r="B189" s="178" t="s">
        <v>1119</v>
      </c>
      <c r="C189" s="178" t="s">
        <v>13553</v>
      </c>
      <c r="D189" s="289" t="s">
        <v>3219</v>
      </c>
      <c r="E189" s="315" t="s">
        <v>15165</v>
      </c>
      <c r="F189" s="311" t="s">
        <v>14998</v>
      </c>
      <c r="G189" s="256" t="s">
        <v>13612</v>
      </c>
      <c r="H189" s="257" t="s">
        <v>13639</v>
      </c>
      <c r="I189" s="256" t="s">
        <v>13664</v>
      </c>
      <c r="J189" s="256" t="s">
        <v>13689</v>
      </c>
      <c r="K189" s="305" t="s">
        <v>14765</v>
      </c>
      <c r="L189" s="332" t="s">
        <v>13722</v>
      </c>
      <c r="M189" s="255" t="s">
        <v>13721</v>
      </c>
    </row>
    <row r="190" spans="1:13" ht="28.5">
      <c r="A190" s="178" t="str">
        <f t="shared" si="2"/>
        <v>DeclarationB97</v>
      </c>
      <c r="B190" s="178" t="s">
        <v>1119</v>
      </c>
      <c r="C190" s="178" t="s">
        <v>13554</v>
      </c>
      <c r="D190" s="289" t="s">
        <v>3220</v>
      </c>
      <c r="E190" s="315" t="s">
        <v>15166</v>
      </c>
      <c r="F190" s="311" t="s">
        <v>14999</v>
      </c>
      <c r="G190" s="256" t="s">
        <v>13613</v>
      </c>
      <c r="H190" s="257" t="s">
        <v>13640</v>
      </c>
      <c r="I190" s="256" t="s">
        <v>13665</v>
      </c>
      <c r="J190" s="256" t="s">
        <v>13690</v>
      </c>
      <c r="K190" s="305" t="s">
        <v>14766</v>
      </c>
      <c r="L190" s="333" t="s">
        <v>15362</v>
      </c>
      <c r="M190" s="256" t="s">
        <v>13709</v>
      </c>
    </row>
    <row r="191" spans="1:13" ht="28.5">
      <c r="A191" s="178" t="str">
        <f t="shared" si="2"/>
        <v>DeclarationB98</v>
      </c>
      <c r="B191" s="178" t="s">
        <v>1119</v>
      </c>
      <c r="C191" s="178" t="s">
        <v>13555</v>
      </c>
      <c r="D191" s="289" t="s">
        <v>3221</v>
      </c>
      <c r="E191" s="315" t="s">
        <v>15167</v>
      </c>
      <c r="F191" s="311" t="s">
        <v>15000</v>
      </c>
      <c r="G191" s="256" t="s">
        <v>13614</v>
      </c>
      <c r="H191" s="257" t="s">
        <v>13641</v>
      </c>
      <c r="I191" s="256" t="s">
        <v>13666</v>
      </c>
      <c r="J191" s="256" t="s">
        <v>13691</v>
      </c>
      <c r="K191" s="305" t="s">
        <v>14767</v>
      </c>
      <c r="L191" s="333" t="s">
        <v>15363</v>
      </c>
      <c r="M191" s="256" t="s">
        <v>13710</v>
      </c>
    </row>
    <row r="192" spans="1:13" ht="28.5">
      <c r="A192" s="178" t="str">
        <f t="shared" si="2"/>
        <v>DeclarationB99</v>
      </c>
      <c r="B192" s="178" t="s">
        <v>1119</v>
      </c>
      <c r="C192" s="178" t="s">
        <v>13556</v>
      </c>
      <c r="D192" s="289" t="s">
        <v>3222</v>
      </c>
      <c r="E192" s="315" t="s">
        <v>15168</v>
      </c>
      <c r="F192" s="311" t="s">
        <v>15001</v>
      </c>
      <c r="G192" s="256" t="s">
        <v>13615</v>
      </c>
      <c r="H192" s="256" t="s">
        <v>13642</v>
      </c>
      <c r="I192" s="256" t="s">
        <v>13667</v>
      </c>
      <c r="J192" s="256" t="s">
        <v>13692</v>
      </c>
      <c r="K192" s="305" t="s">
        <v>14768</v>
      </c>
      <c r="L192" s="333" t="s">
        <v>15364</v>
      </c>
      <c r="M192" s="256" t="s">
        <v>13711</v>
      </c>
    </row>
    <row r="193" spans="1:13" ht="28.5">
      <c r="A193" s="178" t="str">
        <f t="shared" si="2"/>
        <v>DeclarationB100</v>
      </c>
      <c r="B193" s="178" t="s">
        <v>1119</v>
      </c>
      <c r="C193" s="178" t="s">
        <v>13557</v>
      </c>
      <c r="D193" s="178" t="s">
        <v>566</v>
      </c>
      <c r="E193" s="313" t="s">
        <v>15169</v>
      </c>
      <c r="F193" s="178" t="s">
        <v>14917</v>
      </c>
      <c r="G193" s="178" t="s">
        <v>641</v>
      </c>
      <c r="H193" s="178" t="s">
        <v>447</v>
      </c>
      <c r="I193" s="178" t="s">
        <v>268</v>
      </c>
      <c r="J193" s="178" t="s">
        <v>20</v>
      </c>
      <c r="K193" s="299" t="s">
        <v>302</v>
      </c>
      <c r="L193" s="324" t="s">
        <v>200</v>
      </c>
      <c r="M193" s="178" t="s">
        <v>2875</v>
      </c>
    </row>
    <row r="194" spans="1:13" ht="28.5">
      <c r="A194" s="178" t="str">
        <f t="shared" si="2"/>
        <v>DeclarationB101</v>
      </c>
      <c r="B194" s="178" t="s">
        <v>1119</v>
      </c>
      <c r="C194" s="178" t="s">
        <v>13558</v>
      </c>
      <c r="D194" s="290" t="s">
        <v>13546</v>
      </c>
      <c r="E194" s="317" t="s">
        <v>15170</v>
      </c>
      <c r="F194" s="312" t="s">
        <v>15002</v>
      </c>
      <c r="G194" s="250" t="s">
        <v>13616</v>
      </c>
      <c r="H194" s="250" t="s">
        <v>13643</v>
      </c>
      <c r="I194" s="250" t="s">
        <v>13668</v>
      </c>
      <c r="J194" s="250" t="s">
        <v>13693</v>
      </c>
      <c r="K194" s="302" t="s">
        <v>14769</v>
      </c>
      <c r="L194" s="334" t="s">
        <v>13698</v>
      </c>
      <c r="M194" s="250" t="s">
        <v>13712</v>
      </c>
    </row>
    <row r="195" spans="1:13" ht="30">
      <c r="A195" s="178" t="str">
        <f t="shared" si="2"/>
        <v>DeclarationB102</v>
      </c>
      <c r="B195" s="178" t="s">
        <v>1119</v>
      </c>
      <c r="C195" s="178" t="s">
        <v>13559</v>
      </c>
      <c r="D195" s="290" t="s">
        <v>13547</v>
      </c>
      <c r="E195" s="317" t="s">
        <v>15171</v>
      </c>
      <c r="F195" s="312" t="s">
        <v>15003</v>
      </c>
      <c r="G195" s="250" t="s">
        <v>13617</v>
      </c>
      <c r="H195" s="250" t="s">
        <v>13644</v>
      </c>
      <c r="I195" s="250" t="s">
        <v>13669</v>
      </c>
      <c r="J195" s="250" t="s">
        <v>13694</v>
      </c>
      <c r="K195" s="302" t="s">
        <v>14770</v>
      </c>
      <c r="L195" s="334" t="s">
        <v>13699</v>
      </c>
      <c r="M195" s="250" t="s">
        <v>13713</v>
      </c>
    </row>
    <row r="196" spans="1:13" ht="28.5">
      <c r="A196" s="178" t="str">
        <f t="shared" si="2"/>
        <v>DeclarationB103</v>
      </c>
      <c r="B196" s="178" t="s">
        <v>1119</v>
      </c>
      <c r="C196" s="178" t="s">
        <v>13560</v>
      </c>
      <c r="D196" s="290" t="s">
        <v>13548</v>
      </c>
      <c r="E196" s="317" t="s">
        <v>13603</v>
      </c>
      <c r="F196" s="312" t="s">
        <v>15004</v>
      </c>
      <c r="G196" s="250" t="s">
        <v>13618</v>
      </c>
      <c r="H196" s="250" t="s">
        <v>13645</v>
      </c>
      <c r="I196" s="250" t="s">
        <v>13670</v>
      </c>
      <c r="J196" s="250" t="s">
        <v>13695</v>
      </c>
      <c r="K196" s="302" t="s">
        <v>14771</v>
      </c>
      <c r="L196" s="335" t="s">
        <v>15365</v>
      </c>
      <c r="M196" s="250" t="s">
        <v>13714</v>
      </c>
    </row>
    <row r="197" spans="1:13" s="197" customFormat="1" ht="409.5" customHeight="1">
      <c r="A197" s="178" t="str">
        <f t="shared" ref="A197:A240" si="3">B197&amp;C197</f>
        <v>Smelter Look-upA1</v>
      </c>
      <c r="B197" s="178" t="s">
        <v>13589</v>
      </c>
      <c r="C197" s="178" t="s">
        <v>728</v>
      </c>
      <c r="D197" s="258" t="s">
        <v>14599</v>
      </c>
      <c r="E197" s="316" t="s">
        <v>15172</v>
      </c>
      <c r="F197" s="309" t="s">
        <v>15005</v>
      </c>
      <c r="G197" s="251" t="s">
        <v>14795</v>
      </c>
      <c r="H197" s="251" t="s">
        <v>15300</v>
      </c>
      <c r="I197" s="251" t="s">
        <v>15409</v>
      </c>
      <c r="J197" s="249" t="s">
        <v>15394</v>
      </c>
      <c r="K197" s="302" t="s">
        <v>14772</v>
      </c>
      <c r="L197" s="336" t="s">
        <v>15366</v>
      </c>
      <c r="M197" s="251" t="s">
        <v>15284</v>
      </c>
    </row>
    <row r="198" spans="1:13" ht="28.5">
      <c r="A198" s="178" t="str">
        <f t="shared" si="3"/>
        <v>Smelter Look-upA4</v>
      </c>
      <c r="B198" s="178" t="s">
        <v>13589</v>
      </c>
      <c r="C198" s="178" t="s">
        <v>731</v>
      </c>
      <c r="D198" s="178" t="s">
        <v>973</v>
      </c>
      <c r="E198" s="318" t="s">
        <v>1218</v>
      </c>
      <c r="F198" s="178" t="s">
        <v>14918</v>
      </c>
      <c r="G198" s="178" t="s">
        <v>1219</v>
      </c>
      <c r="H198" s="178" t="s">
        <v>1429</v>
      </c>
      <c r="I198" s="178" t="s">
        <v>973</v>
      </c>
      <c r="J198" s="224" t="s">
        <v>1068</v>
      </c>
      <c r="K198" s="299" t="s">
        <v>973</v>
      </c>
      <c r="L198" s="324" t="s">
        <v>530</v>
      </c>
      <c r="M198" s="178" t="s">
        <v>2876</v>
      </c>
    </row>
    <row r="199" spans="1:13" ht="28.5">
      <c r="A199" s="178" t="str">
        <f t="shared" si="3"/>
        <v>Smelter Look-upB4</v>
      </c>
      <c r="B199" s="178" t="s">
        <v>13589</v>
      </c>
      <c r="C199" s="178" t="s">
        <v>1078</v>
      </c>
      <c r="D199" s="178" t="s">
        <v>13586</v>
      </c>
      <c r="E199" s="317" t="s">
        <v>15173</v>
      </c>
      <c r="F199" s="309" t="s">
        <v>15006</v>
      </c>
      <c r="G199" s="251" t="s">
        <v>13619</v>
      </c>
      <c r="H199" s="251" t="s">
        <v>13646</v>
      </c>
      <c r="I199" s="251" t="s">
        <v>13671</v>
      </c>
      <c r="J199" s="249" t="s">
        <v>13696</v>
      </c>
      <c r="K199" s="302" t="s">
        <v>14773</v>
      </c>
      <c r="L199" s="326" t="s">
        <v>15367</v>
      </c>
      <c r="M199" s="251" t="s">
        <v>13715</v>
      </c>
    </row>
    <row r="200" spans="1:13" ht="28.5">
      <c r="A200" s="178" t="str">
        <f t="shared" si="3"/>
        <v>Smelter Look-up</v>
      </c>
      <c r="B200" s="178" t="s">
        <v>13589</v>
      </c>
      <c r="D200" s="178" t="s">
        <v>14564</v>
      </c>
      <c r="E200" s="318" t="s">
        <v>15174</v>
      </c>
      <c r="F200" s="178" t="s">
        <v>14919</v>
      </c>
      <c r="G200" s="178" t="s">
        <v>681</v>
      </c>
      <c r="H200" s="178" t="s">
        <v>450</v>
      </c>
      <c r="I200" s="178" t="s">
        <v>270</v>
      </c>
      <c r="J200" s="224" t="s">
        <v>1308</v>
      </c>
      <c r="K200" s="299" t="s">
        <v>1222</v>
      </c>
      <c r="L200" s="324" t="s">
        <v>717</v>
      </c>
      <c r="M200" s="178" t="s">
        <v>2877</v>
      </c>
    </row>
    <row r="201" spans="1:13" ht="28.5">
      <c r="A201" s="178" t="str">
        <f t="shared" si="3"/>
        <v>Smelter Look-upC4</v>
      </c>
      <c r="B201" s="178" t="s">
        <v>13589</v>
      </c>
      <c r="C201" s="178" t="s">
        <v>1099</v>
      </c>
      <c r="D201" s="178" t="s">
        <v>1030</v>
      </c>
      <c r="E201" s="315" t="s">
        <v>15175</v>
      </c>
      <c r="F201" s="178" t="s">
        <v>14920</v>
      </c>
      <c r="G201" s="178" t="s">
        <v>680</v>
      </c>
      <c r="H201" s="178" t="s">
        <v>449</v>
      </c>
      <c r="I201" s="178" t="s">
        <v>269</v>
      </c>
      <c r="J201" s="224" t="s">
        <v>1307</v>
      </c>
      <c r="K201" s="299" t="s">
        <v>303</v>
      </c>
      <c r="L201" s="324" t="s">
        <v>531</v>
      </c>
      <c r="M201" s="178" t="s">
        <v>2878</v>
      </c>
    </row>
    <row r="202" spans="1:13" ht="28.5">
      <c r="A202" s="178" t="str">
        <f t="shared" si="3"/>
        <v>Smelter Look-upD4</v>
      </c>
      <c r="B202" s="178" t="s">
        <v>13589</v>
      </c>
      <c r="C202" s="178" t="s">
        <v>1431</v>
      </c>
      <c r="D202" s="178" t="s">
        <v>1029</v>
      </c>
      <c r="E202" s="323" t="s">
        <v>15176</v>
      </c>
      <c r="F202" s="178" t="s">
        <v>14921</v>
      </c>
      <c r="G202" s="178" t="s">
        <v>1069</v>
      </c>
      <c r="H202" s="178" t="s">
        <v>451</v>
      </c>
      <c r="I202" s="178" t="s">
        <v>271</v>
      </c>
      <c r="J202" s="224" t="s">
        <v>14060</v>
      </c>
      <c r="K202" s="299" t="s">
        <v>304</v>
      </c>
      <c r="L202" s="324" t="s">
        <v>716</v>
      </c>
      <c r="M202" s="178" t="s">
        <v>2879</v>
      </c>
    </row>
    <row r="203" spans="1:13" ht="28.5">
      <c r="A203" s="178" t="str">
        <f t="shared" si="3"/>
        <v>Smelter Look-upE4</v>
      </c>
      <c r="B203" s="178" t="s">
        <v>13589</v>
      </c>
      <c r="C203" s="178" t="s">
        <v>1432</v>
      </c>
      <c r="D203" s="178" t="s">
        <v>13584</v>
      </c>
      <c r="E203" s="317" t="s">
        <v>15177</v>
      </c>
      <c r="F203" s="309" t="s">
        <v>15007</v>
      </c>
      <c r="G203" s="251" t="s">
        <v>13620</v>
      </c>
      <c r="H203" s="251" t="s">
        <v>13647</v>
      </c>
      <c r="I203" s="251" t="s">
        <v>13672</v>
      </c>
      <c r="J203" s="249" t="s">
        <v>13697</v>
      </c>
      <c r="K203" s="302" t="s">
        <v>14774</v>
      </c>
      <c r="L203" s="326" t="s">
        <v>15368</v>
      </c>
      <c r="M203" s="251" t="s">
        <v>13716</v>
      </c>
    </row>
    <row r="204" spans="1:13" ht="28.5">
      <c r="A204" s="178" t="str">
        <f t="shared" si="3"/>
        <v>Smelter Look-upF4</v>
      </c>
      <c r="B204" s="178" t="s">
        <v>13589</v>
      </c>
      <c r="C204" s="178" t="s">
        <v>1442</v>
      </c>
      <c r="D204" s="178" t="s">
        <v>543</v>
      </c>
      <c r="E204" s="313" t="s">
        <v>15178</v>
      </c>
      <c r="F204" s="178" t="s">
        <v>14922</v>
      </c>
      <c r="G204" s="178" t="s">
        <v>651</v>
      </c>
      <c r="H204" s="178" t="s">
        <v>455</v>
      </c>
      <c r="I204" s="178" t="s">
        <v>284</v>
      </c>
      <c r="J204" s="224" t="s">
        <v>1503</v>
      </c>
      <c r="K204" s="299" t="s">
        <v>131</v>
      </c>
      <c r="L204" s="324" t="s">
        <v>81</v>
      </c>
      <c r="M204" s="178" t="s">
        <v>2880</v>
      </c>
    </row>
    <row r="205" spans="1:13" ht="28.5">
      <c r="A205" s="178" t="str">
        <f t="shared" si="3"/>
        <v>Smelter Look-upG4</v>
      </c>
      <c r="B205" s="178" t="s">
        <v>13589</v>
      </c>
      <c r="C205" s="178" t="s">
        <v>1433</v>
      </c>
      <c r="D205" s="178" t="s">
        <v>545</v>
      </c>
      <c r="E205" s="313" t="s">
        <v>15179</v>
      </c>
      <c r="F205" s="178" t="s">
        <v>14923</v>
      </c>
      <c r="G205" s="178" t="s">
        <v>643</v>
      </c>
      <c r="H205" s="178" t="s">
        <v>1268</v>
      </c>
      <c r="I205" s="178" t="s">
        <v>273</v>
      </c>
      <c r="J205" s="224" t="s">
        <v>14057</v>
      </c>
      <c r="K205" s="299" t="s">
        <v>306</v>
      </c>
      <c r="L205" s="337" t="s">
        <v>202</v>
      </c>
      <c r="M205" s="178" t="s">
        <v>2881</v>
      </c>
    </row>
    <row r="206" spans="1:13" ht="28.5">
      <c r="A206" s="178" t="str">
        <f t="shared" si="3"/>
        <v>Smelter Look-upH4</v>
      </c>
      <c r="B206" s="178" t="s">
        <v>13589</v>
      </c>
      <c r="C206" s="178" t="s">
        <v>1434</v>
      </c>
      <c r="D206" s="178" t="s">
        <v>546</v>
      </c>
      <c r="E206" s="313" t="s">
        <v>15180</v>
      </c>
      <c r="F206" s="178" t="s">
        <v>14924</v>
      </c>
      <c r="G206" s="178" t="s">
        <v>644</v>
      </c>
      <c r="H206" s="178" t="s">
        <v>1269</v>
      </c>
      <c r="I206" s="178" t="s">
        <v>274</v>
      </c>
      <c r="J206" s="224" t="s">
        <v>14058</v>
      </c>
      <c r="K206" s="299" t="s">
        <v>307</v>
      </c>
      <c r="L206" s="337" t="s">
        <v>203</v>
      </c>
      <c r="M206" s="178" t="s">
        <v>2882</v>
      </c>
    </row>
    <row r="207" spans="1:13" ht="28.5">
      <c r="A207" s="178" t="str">
        <f t="shared" si="3"/>
        <v>Smelter Look-upI4</v>
      </c>
      <c r="B207" s="178" t="s">
        <v>13589</v>
      </c>
      <c r="C207" s="178" t="s">
        <v>1435</v>
      </c>
      <c r="D207" s="178" t="s">
        <v>1028</v>
      </c>
      <c r="E207" s="313" t="s">
        <v>15181</v>
      </c>
      <c r="F207" s="178" t="s">
        <v>14925</v>
      </c>
      <c r="G207" s="178" t="s">
        <v>1270</v>
      </c>
      <c r="H207" s="178" t="s">
        <v>1271</v>
      </c>
      <c r="I207" s="178" t="s">
        <v>275</v>
      </c>
      <c r="J207" s="224" t="s">
        <v>14059</v>
      </c>
      <c r="K207" s="299" t="s">
        <v>125</v>
      </c>
      <c r="L207" s="337" t="s">
        <v>715</v>
      </c>
      <c r="M207" s="178" t="s">
        <v>2883</v>
      </c>
    </row>
    <row r="208" spans="1:13" ht="28.5">
      <c r="A208" s="178" t="s">
        <v>3057</v>
      </c>
      <c r="B208" s="178" t="s">
        <v>1380</v>
      </c>
      <c r="C208" s="178" t="s">
        <v>731</v>
      </c>
      <c r="D208" s="178" t="s">
        <v>3132</v>
      </c>
      <c r="E208" s="313" t="s">
        <v>3133</v>
      </c>
      <c r="F208" s="178" t="s">
        <v>14926</v>
      </c>
      <c r="G208" s="178" t="s">
        <v>3136</v>
      </c>
      <c r="H208" s="178" t="s">
        <v>3138</v>
      </c>
      <c r="I208" s="178" t="s">
        <v>3140</v>
      </c>
      <c r="J208" s="224" t="s">
        <v>3142</v>
      </c>
      <c r="K208" s="299" t="s">
        <v>3144</v>
      </c>
      <c r="L208" s="337" t="s">
        <v>3146</v>
      </c>
      <c r="M208" s="178" t="s">
        <v>3147</v>
      </c>
    </row>
    <row r="209" spans="1:13" ht="28.5">
      <c r="A209" s="178" t="str">
        <f t="shared" si="3"/>
        <v>Smelter ListB4</v>
      </c>
      <c r="B209" s="178" t="s">
        <v>1380</v>
      </c>
      <c r="C209" s="178" t="s">
        <v>1078</v>
      </c>
      <c r="D209" s="178" t="s">
        <v>963</v>
      </c>
      <c r="E209" s="313" t="s">
        <v>992</v>
      </c>
      <c r="F209" s="178" t="s">
        <v>14927</v>
      </c>
      <c r="G209" s="178" t="s">
        <v>1217</v>
      </c>
      <c r="H209" s="178" t="s">
        <v>1430</v>
      </c>
      <c r="I209" s="178" t="s">
        <v>963</v>
      </c>
      <c r="J209" s="224" t="s">
        <v>13588</v>
      </c>
      <c r="K209" s="299" t="s">
        <v>963</v>
      </c>
      <c r="L209" s="324" t="s">
        <v>526</v>
      </c>
      <c r="M209" s="213" t="s">
        <v>13587</v>
      </c>
    </row>
    <row r="210" spans="1:13" ht="28.5">
      <c r="A210" s="178" t="str">
        <f t="shared" si="3"/>
        <v>Smelter ListC4</v>
      </c>
      <c r="B210" s="178" t="s">
        <v>1380</v>
      </c>
      <c r="C210" s="178" t="s">
        <v>1099</v>
      </c>
      <c r="D210" s="178" t="s">
        <v>13586</v>
      </c>
      <c r="E210" s="317" t="s">
        <v>15173</v>
      </c>
      <c r="F210" s="309" t="s">
        <v>15006</v>
      </c>
      <c r="G210" s="251" t="s">
        <v>13619</v>
      </c>
      <c r="H210" s="251" t="s">
        <v>13646</v>
      </c>
      <c r="I210" s="251" t="s">
        <v>13671</v>
      </c>
      <c r="J210" s="249" t="s">
        <v>13696</v>
      </c>
      <c r="K210" s="302" t="s">
        <v>14773</v>
      </c>
      <c r="L210" s="326" t="s">
        <v>15367</v>
      </c>
      <c r="M210" s="251" t="s">
        <v>13715</v>
      </c>
    </row>
    <row r="211" spans="1:13" ht="44.25">
      <c r="A211" s="178" t="str">
        <f t="shared" si="3"/>
        <v>Smelter ListD4</v>
      </c>
      <c r="B211" s="178" t="s">
        <v>1380</v>
      </c>
      <c r="C211" s="178" t="s">
        <v>1431</v>
      </c>
      <c r="D211" s="251" t="s">
        <v>14047</v>
      </c>
      <c r="E211" s="316" t="s">
        <v>14048</v>
      </c>
      <c r="F211" s="309" t="s">
        <v>15008</v>
      </c>
      <c r="G211" s="253" t="s">
        <v>14049</v>
      </c>
      <c r="H211" s="253" t="s">
        <v>14050</v>
      </c>
      <c r="I211" s="253" t="s">
        <v>14051</v>
      </c>
      <c r="J211" s="253" t="s">
        <v>14052</v>
      </c>
      <c r="K211" s="302" t="s">
        <v>14053</v>
      </c>
      <c r="L211" s="326" t="s">
        <v>14054</v>
      </c>
      <c r="M211" s="253" t="s">
        <v>14055</v>
      </c>
    </row>
    <row r="212" spans="1:13">
      <c r="A212" s="178" t="str">
        <f t="shared" si="3"/>
        <v>Smelter ListE4</v>
      </c>
      <c r="B212" s="178" t="s">
        <v>1380</v>
      </c>
      <c r="C212" s="178" t="s">
        <v>1432</v>
      </c>
      <c r="D212" s="178" t="s">
        <v>544</v>
      </c>
      <c r="E212" s="313" t="s">
        <v>15182</v>
      </c>
      <c r="F212" s="178" t="s">
        <v>14928</v>
      </c>
      <c r="G212" s="178" t="s">
        <v>642</v>
      </c>
      <c r="H212" s="178" t="s">
        <v>1267</v>
      </c>
      <c r="I212" s="178" t="s">
        <v>272</v>
      </c>
      <c r="J212" s="224" t="s">
        <v>14056</v>
      </c>
      <c r="K212" s="299" t="s">
        <v>305</v>
      </c>
      <c r="L212" s="324" t="s">
        <v>201</v>
      </c>
      <c r="M212" s="178" t="s">
        <v>2884</v>
      </c>
    </row>
    <row r="213" spans="1:13" ht="28.5">
      <c r="A213" s="178" t="str">
        <f t="shared" si="3"/>
        <v>Smelter ListH4</v>
      </c>
      <c r="B213" s="178" t="s">
        <v>1380</v>
      </c>
      <c r="C213" s="178" t="s">
        <v>1434</v>
      </c>
      <c r="D213" s="178" t="s">
        <v>545</v>
      </c>
      <c r="E213" s="313" t="s">
        <v>15179</v>
      </c>
      <c r="F213" s="178" t="s">
        <v>14923</v>
      </c>
      <c r="G213" s="178" t="s">
        <v>643</v>
      </c>
      <c r="H213" s="178" t="s">
        <v>1268</v>
      </c>
      <c r="I213" s="178" t="s">
        <v>273</v>
      </c>
      <c r="J213" s="224" t="s">
        <v>14057</v>
      </c>
      <c r="K213" s="299" t="s">
        <v>306</v>
      </c>
      <c r="L213" s="337" t="s">
        <v>202</v>
      </c>
      <c r="M213" s="178" t="s">
        <v>2881</v>
      </c>
    </row>
    <row r="214" spans="1:13">
      <c r="A214" s="178" t="str">
        <f t="shared" si="3"/>
        <v>Smelter ListI4</v>
      </c>
      <c r="B214" s="178" t="s">
        <v>1380</v>
      </c>
      <c r="C214" s="178" t="s">
        <v>1435</v>
      </c>
      <c r="D214" s="178" t="s">
        <v>546</v>
      </c>
      <c r="E214" s="315" t="s">
        <v>15180</v>
      </c>
      <c r="F214" s="178" t="s">
        <v>14924</v>
      </c>
      <c r="G214" s="178" t="s">
        <v>644</v>
      </c>
      <c r="H214" s="178" t="s">
        <v>1269</v>
      </c>
      <c r="I214" s="178" t="s">
        <v>274</v>
      </c>
      <c r="J214" s="224" t="s">
        <v>14058</v>
      </c>
      <c r="K214" s="299" t="s">
        <v>307</v>
      </c>
      <c r="L214" s="337" t="s">
        <v>203</v>
      </c>
      <c r="M214" s="178" t="s">
        <v>2882</v>
      </c>
    </row>
    <row r="215" spans="1:13" ht="28.5">
      <c r="A215" s="178" t="str">
        <f t="shared" si="3"/>
        <v>Smelter ListJ4</v>
      </c>
      <c r="B215" s="178" t="s">
        <v>1380</v>
      </c>
      <c r="C215" s="178" t="s">
        <v>1436</v>
      </c>
      <c r="D215" s="178" t="s">
        <v>1028</v>
      </c>
      <c r="E215" s="315" t="s">
        <v>15181</v>
      </c>
      <c r="F215" s="178" t="s">
        <v>14925</v>
      </c>
      <c r="G215" s="178" t="s">
        <v>1270</v>
      </c>
      <c r="H215" s="178" t="s">
        <v>1271</v>
      </c>
      <c r="I215" s="178" t="s">
        <v>275</v>
      </c>
      <c r="J215" s="224" t="s">
        <v>14059</v>
      </c>
      <c r="K215" s="299" t="s">
        <v>125</v>
      </c>
      <c r="L215" s="337" t="s">
        <v>715</v>
      </c>
      <c r="M215" s="178" t="s">
        <v>2883</v>
      </c>
    </row>
    <row r="216" spans="1:13" ht="28.5">
      <c r="A216" s="178" t="str">
        <f t="shared" si="3"/>
        <v>Smelter ListK4</v>
      </c>
      <c r="B216" s="178" t="s">
        <v>1380</v>
      </c>
      <c r="C216" s="178" t="s">
        <v>1437</v>
      </c>
      <c r="D216" s="178" t="s">
        <v>547</v>
      </c>
      <c r="E216" s="313" t="s">
        <v>15183</v>
      </c>
      <c r="F216" s="178" t="s">
        <v>14929</v>
      </c>
      <c r="G216" s="178" t="s">
        <v>645</v>
      </c>
      <c r="H216" s="178" t="s">
        <v>1272</v>
      </c>
      <c r="I216" s="178" t="s">
        <v>276</v>
      </c>
      <c r="J216" s="224" t="s">
        <v>1157</v>
      </c>
      <c r="K216" s="299" t="s">
        <v>1273</v>
      </c>
      <c r="L216" s="337" t="s">
        <v>527</v>
      </c>
      <c r="M216" s="178" t="s">
        <v>2885</v>
      </c>
    </row>
    <row r="217" spans="1:13">
      <c r="A217" s="178" t="str">
        <f t="shared" si="3"/>
        <v>Smelter ListL4</v>
      </c>
      <c r="B217" s="178" t="s">
        <v>1380</v>
      </c>
      <c r="C217" s="178" t="s">
        <v>1438</v>
      </c>
      <c r="D217" s="178" t="s">
        <v>548</v>
      </c>
      <c r="E217" s="313" t="s">
        <v>15184</v>
      </c>
      <c r="F217" s="178" t="s">
        <v>14930</v>
      </c>
      <c r="G217" s="178" t="s">
        <v>646</v>
      </c>
      <c r="H217" s="178" t="s">
        <v>1274</v>
      </c>
      <c r="I217" s="178" t="s">
        <v>277</v>
      </c>
      <c r="J217" s="224" t="s">
        <v>21</v>
      </c>
      <c r="K217" s="299" t="s">
        <v>1275</v>
      </c>
      <c r="L217" s="324" t="s">
        <v>528</v>
      </c>
      <c r="M217" s="178" t="s">
        <v>2886</v>
      </c>
    </row>
    <row r="218" spans="1:13" ht="28.5">
      <c r="A218" s="178" t="str">
        <f t="shared" si="3"/>
        <v>Smelter ListM4</v>
      </c>
      <c r="B218" s="178" t="s">
        <v>1380</v>
      </c>
      <c r="C218" s="178" t="s">
        <v>1439</v>
      </c>
      <c r="D218" s="178" t="s">
        <v>549</v>
      </c>
      <c r="E218" s="313" t="s">
        <v>15185</v>
      </c>
      <c r="F218" s="178" t="s">
        <v>14931</v>
      </c>
      <c r="G218" s="178" t="s">
        <v>647</v>
      </c>
      <c r="H218" s="178" t="s">
        <v>1276</v>
      </c>
      <c r="I218" s="178" t="s">
        <v>278</v>
      </c>
      <c r="J218" s="224" t="s">
        <v>22</v>
      </c>
      <c r="K218" s="299" t="s">
        <v>126</v>
      </c>
      <c r="L218" s="324" t="s">
        <v>204</v>
      </c>
      <c r="M218" s="178" t="s">
        <v>2887</v>
      </c>
    </row>
    <row r="219" spans="1:13" ht="42.75">
      <c r="A219" s="178" t="str">
        <f t="shared" si="3"/>
        <v>Smelter ListN4</v>
      </c>
      <c r="B219" s="178" t="s">
        <v>1380</v>
      </c>
      <c r="C219" s="178" t="s">
        <v>1440</v>
      </c>
      <c r="D219" s="178" t="s">
        <v>578</v>
      </c>
      <c r="E219" s="313" t="s">
        <v>15186</v>
      </c>
      <c r="F219" s="178" t="s">
        <v>14932</v>
      </c>
      <c r="G219" s="178" t="s">
        <v>648</v>
      </c>
      <c r="H219" s="180" t="s">
        <v>452</v>
      </c>
      <c r="I219" s="178" t="s">
        <v>279</v>
      </c>
      <c r="J219" s="224" t="s">
        <v>1501</v>
      </c>
      <c r="K219" s="299" t="s">
        <v>127</v>
      </c>
      <c r="L219" s="324" t="s">
        <v>205</v>
      </c>
      <c r="M219" s="178" t="s">
        <v>2888</v>
      </c>
    </row>
    <row r="220" spans="1:13" ht="42.75">
      <c r="A220" s="178" t="str">
        <f t="shared" si="3"/>
        <v>Smelter ListO4</v>
      </c>
      <c r="B220" s="178" t="s">
        <v>1380</v>
      </c>
      <c r="C220" s="178" t="s">
        <v>1441</v>
      </c>
      <c r="D220" s="178" t="s">
        <v>1120</v>
      </c>
      <c r="E220" s="313" t="s">
        <v>15187</v>
      </c>
      <c r="F220" s="178" t="s">
        <v>14933</v>
      </c>
      <c r="G220" s="178" t="s">
        <v>649</v>
      </c>
      <c r="H220" s="178" t="s">
        <v>453</v>
      </c>
      <c r="I220" s="178" t="s">
        <v>280</v>
      </c>
      <c r="J220" s="224" t="s">
        <v>1518</v>
      </c>
      <c r="K220" s="299" t="s">
        <v>128</v>
      </c>
      <c r="L220" s="324" t="s">
        <v>206</v>
      </c>
      <c r="M220" s="178" t="s">
        <v>2889</v>
      </c>
    </row>
    <row r="221" spans="1:13" ht="57">
      <c r="A221" s="178" t="str">
        <f t="shared" si="3"/>
        <v>Smelter ListP4</v>
      </c>
      <c r="B221" s="178" t="s">
        <v>1380</v>
      </c>
      <c r="C221" s="178" t="s">
        <v>567</v>
      </c>
      <c r="D221" s="178" t="s">
        <v>577</v>
      </c>
      <c r="E221" s="313" t="s">
        <v>15188</v>
      </c>
      <c r="F221" s="178" t="s">
        <v>14934</v>
      </c>
      <c r="G221" s="178" t="s">
        <v>650</v>
      </c>
      <c r="H221" s="178" t="s">
        <v>454</v>
      </c>
      <c r="I221" s="178" t="s">
        <v>281</v>
      </c>
      <c r="J221" s="224" t="s">
        <v>1502</v>
      </c>
      <c r="K221" s="299" t="s">
        <v>129</v>
      </c>
      <c r="L221" s="324" t="s">
        <v>207</v>
      </c>
      <c r="M221" s="178" t="s">
        <v>2890</v>
      </c>
    </row>
    <row r="222" spans="1:13" ht="28.5">
      <c r="A222" s="178" t="str">
        <f t="shared" si="3"/>
        <v>Smelter ListQ4</v>
      </c>
      <c r="B222" s="178" t="s">
        <v>1380</v>
      </c>
      <c r="C222" s="178" t="s">
        <v>576</v>
      </c>
      <c r="D222" s="178" t="s">
        <v>960</v>
      </c>
      <c r="E222" s="313" t="s">
        <v>991</v>
      </c>
      <c r="F222" s="178" t="s">
        <v>14908</v>
      </c>
      <c r="G222" s="178" t="s">
        <v>1051</v>
      </c>
      <c r="H222" s="178" t="s">
        <v>1052</v>
      </c>
      <c r="I222" s="178" t="s">
        <v>1053</v>
      </c>
      <c r="J222" s="224" t="s">
        <v>1156</v>
      </c>
      <c r="K222" s="299" t="s">
        <v>1054</v>
      </c>
      <c r="L222" s="324" t="s">
        <v>524</v>
      </c>
      <c r="M222" s="178" t="s">
        <v>2866</v>
      </c>
    </row>
    <row r="223" spans="1:13" ht="42.75">
      <c r="A223" s="178" t="str">
        <f t="shared" si="3"/>
        <v>Smelter ListJ2</v>
      </c>
      <c r="B223" s="178" t="s">
        <v>1380</v>
      </c>
      <c r="C223" s="178" t="s">
        <v>950</v>
      </c>
      <c r="D223" s="178" t="s">
        <v>14600</v>
      </c>
      <c r="E223" s="313" t="s">
        <v>15189</v>
      </c>
      <c r="F223" s="178" t="s">
        <v>15009</v>
      </c>
      <c r="G223" s="178" t="s">
        <v>14796</v>
      </c>
      <c r="H223" s="178" t="s">
        <v>14692</v>
      </c>
      <c r="I223" s="178" t="s">
        <v>282</v>
      </c>
      <c r="J223" s="224" t="s">
        <v>15395</v>
      </c>
      <c r="K223" s="299" t="s">
        <v>14693</v>
      </c>
      <c r="L223" s="324" t="s">
        <v>529</v>
      </c>
      <c r="M223" s="178" t="s">
        <v>14694</v>
      </c>
    </row>
    <row r="224" spans="1:13" s="197" customFormat="1" ht="42.75">
      <c r="A224" s="178" t="str">
        <f t="shared" si="3"/>
        <v>Smelter ListB2</v>
      </c>
      <c r="B224" s="178" t="s">
        <v>1380</v>
      </c>
      <c r="C224" s="178" t="s">
        <v>1123</v>
      </c>
      <c r="D224" s="291" t="s">
        <v>3131</v>
      </c>
      <c r="E224" s="313" t="s">
        <v>3134</v>
      </c>
      <c r="F224" s="178" t="s">
        <v>3135</v>
      </c>
      <c r="G224" s="178" t="s">
        <v>3137</v>
      </c>
      <c r="H224" s="178" t="s">
        <v>3139</v>
      </c>
      <c r="I224" s="178" t="s">
        <v>3141</v>
      </c>
      <c r="J224" s="178" t="s">
        <v>3143</v>
      </c>
      <c r="K224" s="298" t="s">
        <v>3145</v>
      </c>
      <c r="L224" s="329" t="s">
        <v>15369</v>
      </c>
      <c r="M224" s="213" t="s">
        <v>3148</v>
      </c>
    </row>
    <row r="225" spans="1:13" s="197" customFormat="1" ht="409.5">
      <c r="A225" s="178" t="str">
        <f>B225&amp;C225</f>
        <v>Smelter ListB3</v>
      </c>
      <c r="B225" s="178" t="s">
        <v>1380</v>
      </c>
      <c r="C225" s="178" t="s">
        <v>1077</v>
      </c>
      <c r="D225" s="292" t="s">
        <v>14721</v>
      </c>
      <c r="E225" s="316" t="s">
        <v>15190</v>
      </c>
      <c r="F225" s="309" t="s">
        <v>15010</v>
      </c>
      <c r="G225" s="253" t="s">
        <v>14722</v>
      </c>
      <c r="H225" s="251" t="s">
        <v>15301</v>
      </c>
      <c r="I225" s="253" t="s">
        <v>15410</v>
      </c>
      <c r="J225" s="253" t="s">
        <v>15396</v>
      </c>
      <c r="K225" s="302" t="s">
        <v>14775</v>
      </c>
      <c r="L225" s="326" t="s">
        <v>15370</v>
      </c>
      <c r="M225" s="253" t="s">
        <v>15285</v>
      </c>
    </row>
    <row r="226" spans="1:13">
      <c r="A226" s="178" t="str">
        <f t="shared" si="3"/>
        <v>Smelter ListF4</v>
      </c>
      <c r="B226" s="178" t="s">
        <v>1380</v>
      </c>
      <c r="C226" s="178" t="s">
        <v>1442</v>
      </c>
      <c r="D226" s="178" t="s">
        <v>542</v>
      </c>
      <c r="E226" s="313" t="s">
        <v>15191</v>
      </c>
      <c r="F226" s="178" t="s">
        <v>14855</v>
      </c>
      <c r="G226" s="178" t="s">
        <v>679</v>
      </c>
      <c r="H226" s="178" t="s">
        <v>448</v>
      </c>
      <c r="I226" s="178" t="s">
        <v>283</v>
      </c>
      <c r="J226" s="224" t="s">
        <v>1306</v>
      </c>
      <c r="K226" s="299" t="s">
        <v>130</v>
      </c>
      <c r="L226" s="324" t="s">
        <v>80</v>
      </c>
      <c r="M226" s="178" t="s">
        <v>2891</v>
      </c>
    </row>
    <row r="227" spans="1:13" ht="28.5">
      <c r="A227" s="178" t="str">
        <f t="shared" si="3"/>
        <v>Smelter ListG4</v>
      </c>
      <c r="B227" s="178" t="s">
        <v>1380</v>
      </c>
      <c r="C227" s="178" t="s">
        <v>1433</v>
      </c>
      <c r="D227" s="178" t="s">
        <v>543</v>
      </c>
      <c r="E227" s="313" t="s">
        <v>15178</v>
      </c>
      <c r="F227" s="178" t="s">
        <v>14922</v>
      </c>
      <c r="G227" s="178" t="s">
        <v>651</v>
      </c>
      <c r="H227" s="178" t="s">
        <v>455</v>
      </c>
      <c r="I227" s="178" t="s">
        <v>284</v>
      </c>
      <c r="J227" s="224" t="s">
        <v>1503</v>
      </c>
      <c r="K227" s="299" t="s">
        <v>131</v>
      </c>
      <c r="L227" s="324" t="s">
        <v>81</v>
      </c>
      <c r="M227" s="178" t="s">
        <v>2880</v>
      </c>
    </row>
    <row r="228" spans="1:13" ht="28.5">
      <c r="A228" s="178" t="str">
        <f t="shared" si="3"/>
        <v>Smelter ListAH5</v>
      </c>
      <c r="B228" s="178" t="s">
        <v>1380</v>
      </c>
      <c r="C228" s="178" t="s">
        <v>13579</v>
      </c>
      <c r="D228" s="178" t="s">
        <v>563</v>
      </c>
      <c r="E228" s="313" t="s">
        <v>15162</v>
      </c>
      <c r="F228" s="178" t="s">
        <v>14914</v>
      </c>
      <c r="G228" s="178" t="s">
        <v>638</v>
      </c>
      <c r="H228" s="178" t="s">
        <v>445</v>
      </c>
      <c r="I228" s="178" t="s">
        <v>265</v>
      </c>
      <c r="J228" s="178" t="s">
        <v>17</v>
      </c>
      <c r="K228" s="299" t="s">
        <v>300</v>
      </c>
      <c r="L228" s="324" t="s">
        <v>197</v>
      </c>
      <c r="M228" s="178" t="s">
        <v>2872</v>
      </c>
    </row>
    <row r="229" spans="1:13" ht="28.5">
      <c r="A229" s="178" t="str">
        <f t="shared" si="3"/>
        <v>Smelter ListAH6</v>
      </c>
      <c r="B229" s="178" t="s">
        <v>1380</v>
      </c>
      <c r="C229" s="178" t="s">
        <v>13580</v>
      </c>
      <c r="D229" s="178" t="s">
        <v>564</v>
      </c>
      <c r="E229" s="313" t="s">
        <v>15163</v>
      </c>
      <c r="F229" s="178" t="s">
        <v>14915</v>
      </c>
      <c r="G229" s="178" t="s">
        <v>639</v>
      </c>
      <c r="H229" s="178" t="s">
        <v>564</v>
      </c>
      <c r="I229" s="178" t="s">
        <v>266</v>
      </c>
      <c r="J229" s="178" t="s">
        <v>18</v>
      </c>
      <c r="K229" s="299" t="s">
        <v>564</v>
      </c>
      <c r="L229" s="324" t="s">
        <v>198</v>
      </c>
      <c r="M229" s="178" t="s">
        <v>2873</v>
      </c>
    </row>
    <row r="230" spans="1:13" ht="28.5">
      <c r="A230" s="178" t="str">
        <f t="shared" si="3"/>
        <v>Smelter ListAH7</v>
      </c>
      <c r="B230" s="178" t="s">
        <v>1380</v>
      </c>
      <c r="C230" s="178" t="s">
        <v>13581</v>
      </c>
      <c r="D230" s="178" t="s">
        <v>565</v>
      </c>
      <c r="E230" s="315" t="s">
        <v>15164</v>
      </c>
      <c r="F230" s="178" t="s">
        <v>14916</v>
      </c>
      <c r="G230" s="178" t="s">
        <v>640</v>
      </c>
      <c r="H230" s="178" t="s">
        <v>446</v>
      </c>
      <c r="I230" s="178" t="s">
        <v>267</v>
      </c>
      <c r="J230" s="178" t="s">
        <v>19</v>
      </c>
      <c r="K230" s="299" t="s">
        <v>301</v>
      </c>
      <c r="L230" s="324" t="s">
        <v>199</v>
      </c>
      <c r="M230" s="178" t="s">
        <v>2874</v>
      </c>
    </row>
    <row r="231" spans="1:13" ht="57">
      <c r="A231" s="178" t="str">
        <f t="shared" si="3"/>
        <v>CheckerA1</v>
      </c>
      <c r="B231" s="178" t="s">
        <v>1381</v>
      </c>
      <c r="C231" s="178" t="s">
        <v>728</v>
      </c>
      <c r="D231" s="178" t="s">
        <v>14565</v>
      </c>
      <c r="E231" s="313" t="s">
        <v>15192</v>
      </c>
      <c r="F231" s="178" t="s">
        <v>14935</v>
      </c>
      <c r="G231" s="178" t="s">
        <v>1277</v>
      </c>
      <c r="H231" s="178" t="s">
        <v>456</v>
      </c>
      <c r="I231" s="178" t="s">
        <v>285</v>
      </c>
      <c r="J231" s="224" t="s">
        <v>1519</v>
      </c>
      <c r="K231" s="299" t="s">
        <v>1278</v>
      </c>
      <c r="L231" s="324" t="s">
        <v>1464</v>
      </c>
      <c r="M231" s="178" t="s">
        <v>2892</v>
      </c>
    </row>
    <row r="232" spans="1:13">
      <c r="A232" s="178" t="str">
        <f t="shared" si="3"/>
        <v>CheckerD1</v>
      </c>
      <c r="B232" s="178" t="s">
        <v>1381</v>
      </c>
      <c r="C232" s="178" t="s">
        <v>1443</v>
      </c>
      <c r="D232" s="178" t="s">
        <v>1027</v>
      </c>
      <c r="E232" s="313" t="s">
        <v>15193</v>
      </c>
      <c r="F232" s="178" t="s">
        <v>14936</v>
      </c>
      <c r="G232" s="178" t="s">
        <v>1279</v>
      </c>
      <c r="H232" s="178" t="s">
        <v>1280</v>
      </c>
      <c r="I232" s="178" t="s">
        <v>286</v>
      </c>
      <c r="J232" s="178" t="s">
        <v>1520</v>
      </c>
      <c r="K232" s="299" t="s">
        <v>1281</v>
      </c>
      <c r="L232" s="324" t="s">
        <v>1465</v>
      </c>
      <c r="M232" s="178" t="s">
        <v>2893</v>
      </c>
    </row>
    <row r="233" spans="1:13">
      <c r="A233" s="178" t="str">
        <f t="shared" si="3"/>
        <v>CheckerA3</v>
      </c>
      <c r="B233" s="178" t="s">
        <v>1381</v>
      </c>
      <c r="C233" s="178" t="s">
        <v>730</v>
      </c>
      <c r="D233" s="178" t="s">
        <v>1005</v>
      </c>
      <c r="E233" s="315" t="s">
        <v>15194</v>
      </c>
      <c r="F233" s="178" t="s">
        <v>14937</v>
      </c>
      <c r="G233" s="178" t="s">
        <v>1282</v>
      </c>
      <c r="H233" s="178" t="s">
        <v>1283</v>
      </c>
      <c r="I233" s="178" t="s">
        <v>1284</v>
      </c>
      <c r="J233" s="178" t="s">
        <v>1285</v>
      </c>
      <c r="K233" s="299" t="s">
        <v>1286</v>
      </c>
      <c r="L233" s="324" t="s">
        <v>1466</v>
      </c>
      <c r="M233" s="178" t="s">
        <v>2894</v>
      </c>
    </row>
    <row r="234" spans="1:13">
      <c r="A234" s="178" t="str">
        <f t="shared" si="3"/>
        <v>CheckerB3</v>
      </c>
      <c r="B234" s="178" t="s">
        <v>1381</v>
      </c>
      <c r="C234" s="178" t="s">
        <v>1077</v>
      </c>
      <c r="D234" s="178" t="s">
        <v>1006</v>
      </c>
      <c r="E234" s="313" t="s">
        <v>15195</v>
      </c>
      <c r="F234" s="178" t="s">
        <v>14906</v>
      </c>
      <c r="G234" s="178" t="s">
        <v>1287</v>
      </c>
      <c r="H234" s="178" t="s">
        <v>1288</v>
      </c>
      <c r="I234" s="178" t="s">
        <v>1289</v>
      </c>
      <c r="J234" s="178" t="s">
        <v>1290</v>
      </c>
      <c r="K234" s="299" t="s">
        <v>1291</v>
      </c>
      <c r="L234" s="324" t="s">
        <v>1467</v>
      </c>
      <c r="M234" s="178" t="s">
        <v>2895</v>
      </c>
    </row>
    <row r="235" spans="1:13">
      <c r="A235" s="178" t="str">
        <f t="shared" si="3"/>
        <v>CheckerC3</v>
      </c>
      <c r="B235" s="178" t="s">
        <v>1381</v>
      </c>
      <c r="C235" s="178" t="s">
        <v>1098</v>
      </c>
      <c r="D235" s="178" t="s">
        <v>1024</v>
      </c>
      <c r="E235" s="313" t="s">
        <v>15196</v>
      </c>
      <c r="F235" s="178" t="s">
        <v>14938</v>
      </c>
      <c r="G235" s="178" t="s">
        <v>1292</v>
      </c>
      <c r="H235" s="178" t="s">
        <v>1293</v>
      </c>
      <c r="I235" s="178" t="s">
        <v>1294</v>
      </c>
      <c r="J235" s="178" t="s">
        <v>1295</v>
      </c>
      <c r="K235" s="299" t="s">
        <v>1294</v>
      </c>
      <c r="L235" s="324" t="s">
        <v>1468</v>
      </c>
      <c r="M235" s="178" t="s">
        <v>2896</v>
      </c>
    </row>
    <row r="236" spans="1:13">
      <c r="A236" s="178" t="str">
        <f t="shared" si="3"/>
        <v>CheckerD3</v>
      </c>
      <c r="B236" s="178" t="s">
        <v>1381</v>
      </c>
      <c r="C236" s="178" t="s">
        <v>1444</v>
      </c>
      <c r="D236" s="178" t="s">
        <v>1025</v>
      </c>
      <c r="E236" s="313" t="s">
        <v>15197</v>
      </c>
      <c r="F236" s="178" t="s">
        <v>14939</v>
      </c>
      <c r="G236" s="178" t="s">
        <v>935</v>
      </c>
      <c r="H236" s="178" t="s">
        <v>936</v>
      </c>
      <c r="I236" s="178" t="s">
        <v>287</v>
      </c>
      <c r="J236" s="178" t="s">
        <v>944</v>
      </c>
      <c r="K236" s="299" t="s">
        <v>937</v>
      </c>
      <c r="L236" s="324" t="s">
        <v>15371</v>
      </c>
      <c r="M236" s="178" t="s">
        <v>2897</v>
      </c>
    </row>
    <row r="237" spans="1:13" s="197" customFormat="1" ht="32.25" customHeight="1">
      <c r="A237" s="178" t="s">
        <v>1623</v>
      </c>
      <c r="B237" s="178" t="s">
        <v>1381</v>
      </c>
      <c r="C237" s="178" t="s">
        <v>1622</v>
      </c>
      <c r="D237" s="178" t="s">
        <v>1624</v>
      </c>
      <c r="E237" s="313" t="s">
        <v>15198</v>
      </c>
      <c r="F237" s="178" t="s">
        <v>2575</v>
      </c>
      <c r="G237" s="178" t="s">
        <v>2576</v>
      </c>
      <c r="H237" s="178" t="s">
        <v>2577</v>
      </c>
      <c r="I237" s="178" t="s">
        <v>2578</v>
      </c>
      <c r="J237" s="178" t="s">
        <v>2579</v>
      </c>
      <c r="K237" s="298" t="s">
        <v>2580</v>
      </c>
      <c r="L237" s="329" t="s">
        <v>2581</v>
      </c>
      <c r="M237" s="178" t="s">
        <v>2898</v>
      </c>
    </row>
    <row r="238" spans="1:13" s="197" customFormat="1" ht="32.25" customHeight="1">
      <c r="A238" s="178" t="str">
        <f t="shared" si="3"/>
        <v>CheckerB63</v>
      </c>
      <c r="B238" s="178" t="s">
        <v>1381</v>
      </c>
      <c r="C238" s="178" t="s">
        <v>2176</v>
      </c>
      <c r="D238" s="178" t="s">
        <v>1624</v>
      </c>
      <c r="E238" s="313" t="s">
        <v>15198</v>
      </c>
      <c r="F238" s="178" t="s">
        <v>2575</v>
      </c>
      <c r="G238" s="178" t="s">
        <v>2576</v>
      </c>
      <c r="H238" s="178" t="s">
        <v>2577</v>
      </c>
      <c r="I238" s="178" t="s">
        <v>2578</v>
      </c>
      <c r="J238" s="178" t="s">
        <v>2579</v>
      </c>
      <c r="K238" s="298" t="s">
        <v>2580</v>
      </c>
      <c r="L238" s="329" t="s">
        <v>2581</v>
      </c>
      <c r="M238" s="178" t="s">
        <v>2898</v>
      </c>
    </row>
    <row r="239" spans="1:13" s="197" customFormat="1" ht="32.25" customHeight="1">
      <c r="A239" s="178" t="str">
        <f t="shared" si="3"/>
        <v>CheckerB64</v>
      </c>
      <c r="B239" s="178" t="s">
        <v>1381</v>
      </c>
      <c r="C239" s="178" t="s">
        <v>2177</v>
      </c>
      <c r="D239" s="178" t="s">
        <v>1624</v>
      </c>
      <c r="E239" s="313" t="s">
        <v>15198</v>
      </c>
      <c r="F239" s="178" t="s">
        <v>2575</v>
      </c>
      <c r="G239" s="178" t="s">
        <v>2576</v>
      </c>
      <c r="H239" s="178" t="s">
        <v>2577</v>
      </c>
      <c r="I239" s="178" t="s">
        <v>2578</v>
      </c>
      <c r="J239" s="178" t="s">
        <v>2579</v>
      </c>
      <c r="K239" s="298" t="s">
        <v>2580</v>
      </c>
      <c r="L239" s="329" t="s">
        <v>2581</v>
      </c>
      <c r="M239" s="178" t="s">
        <v>2898</v>
      </c>
    </row>
    <row r="240" spans="1:13" s="197" customFormat="1" ht="32.25" customHeight="1">
      <c r="A240" s="178" t="str">
        <f t="shared" si="3"/>
        <v>CheckerB65</v>
      </c>
      <c r="B240" s="178" t="s">
        <v>1381</v>
      </c>
      <c r="C240" s="178" t="s">
        <v>2178</v>
      </c>
      <c r="D240" s="178" t="s">
        <v>1624</v>
      </c>
      <c r="E240" s="313" t="s">
        <v>15198</v>
      </c>
      <c r="F240" s="178" t="s">
        <v>2575</v>
      </c>
      <c r="G240" s="178" t="s">
        <v>2576</v>
      </c>
      <c r="H240" s="178" t="s">
        <v>2577</v>
      </c>
      <c r="I240" s="178" t="s">
        <v>2578</v>
      </c>
      <c r="J240" s="178" t="s">
        <v>2579</v>
      </c>
      <c r="K240" s="298" t="s">
        <v>2580</v>
      </c>
      <c r="L240" s="329" t="s">
        <v>2581</v>
      </c>
      <c r="M240" s="178" t="s">
        <v>2898</v>
      </c>
    </row>
    <row r="241" spans="1:13" s="197" customFormat="1" ht="32.25" customHeight="1">
      <c r="A241" s="178" t="s">
        <v>1644</v>
      </c>
      <c r="B241" s="178" t="s">
        <v>1381</v>
      </c>
      <c r="C241" s="178" t="s">
        <v>1643</v>
      </c>
      <c r="D241" s="178" t="s">
        <v>1645</v>
      </c>
      <c r="E241" s="313" t="s">
        <v>2207</v>
      </c>
      <c r="F241" s="178" t="s">
        <v>2208</v>
      </c>
      <c r="G241" s="178" t="s">
        <v>2209</v>
      </c>
      <c r="H241" s="178" t="s">
        <v>2210</v>
      </c>
      <c r="I241" s="178" t="s">
        <v>2211</v>
      </c>
      <c r="J241" s="178" t="s">
        <v>2212</v>
      </c>
      <c r="K241" s="298" t="s">
        <v>1645</v>
      </c>
      <c r="L241" s="329" t="s">
        <v>2213</v>
      </c>
      <c r="M241" s="213" t="s">
        <v>3184</v>
      </c>
    </row>
    <row r="242" spans="1:13" s="197" customFormat="1" ht="28.5">
      <c r="A242" s="178" t="s">
        <v>1625</v>
      </c>
      <c r="B242" s="178" t="s">
        <v>1381</v>
      </c>
      <c r="C242" s="178" t="s">
        <v>1436</v>
      </c>
      <c r="D242" s="178" t="s">
        <v>1785</v>
      </c>
      <c r="E242" s="313" t="s">
        <v>15199</v>
      </c>
      <c r="F242" s="178" t="s">
        <v>2214</v>
      </c>
      <c r="G242" s="178" t="s">
        <v>2215</v>
      </c>
      <c r="H242" s="178" t="s">
        <v>2216</v>
      </c>
      <c r="I242" s="178" t="s">
        <v>2217</v>
      </c>
      <c r="J242" s="178" t="s">
        <v>2218</v>
      </c>
      <c r="K242" s="298" t="s">
        <v>2219</v>
      </c>
      <c r="L242" s="329" t="s">
        <v>2220</v>
      </c>
      <c r="M242" s="178" t="s">
        <v>2899</v>
      </c>
    </row>
    <row r="243" spans="1:13" s="197" customFormat="1" ht="42.75">
      <c r="A243" s="178" t="s">
        <v>1646</v>
      </c>
      <c r="B243" s="178" t="s">
        <v>1381</v>
      </c>
      <c r="C243" s="178" t="s">
        <v>1626</v>
      </c>
      <c r="D243" s="178" t="s">
        <v>1784</v>
      </c>
      <c r="E243" s="313" t="s">
        <v>15200</v>
      </c>
      <c r="F243" s="178" t="s">
        <v>2221</v>
      </c>
      <c r="G243" s="178" t="s">
        <v>2222</v>
      </c>
      <c r="H243" s="178" t="s">
        <v>2223</v>
      </c>
      <c r="I243" s="178" t="s">
        <v>2224</v>
      </c>
      <c r="J243" s="178" t="s">
        <v>2225</v>
      </c>
      <c r="K243" s="298" t="s">
        <v>2226</v>
      </c>
      <c r="L243" s="329" t="s">
        <v>2227</v>
      </c>
      <c r="M243" s="178" t="s">
        <v>2900</v>
      </c>
    </row>
    <row r="244" spans="1:13" s="197" customFormat="1" ht="28.5">
      <c r="A244" s="178" t="s">
        <v>1719</v>
      </c>
      <c r="B244" s="178" t="s">
        <v>1381</v>
      </c>
      <c r="C244" s="178" t="s">
        <v>1627</v>
      </c>
      <c r="D244" s="178" t="s">
        <v>1790</v>
      </c>
      <c r="E244" s="313" t="s">
        <v>15201</v>
      </c>
      <c r="F244" s="178" t="s">
        <v>2228</v>
      </c>
      <c r="G244" s="178" t="s">
        <v>2229</v>
      </c>
      <c r="H244" s="178" t="s">
        <v>2230</v>
      </c>
      <c r="I244" s="178" t="s">
        <v>2231</v>
      </c>
      <c r="J244" s="178" t="s">
        <v>2232</v>
      </c>
      <c r="K244" s="298" t="s">
        <v>2233</v>
      </c>
      <c r="L244" s="329" t="s">
        <v>2234</v>
      </c>
      <c r="M244" s="178" t="s">
        <v>2901</v>
      </c>
    </row>
    <row r="245" spans="1:13" s="197" customFormat="1" ht="28.5">
      <c r="A245" s="178" t="s">
        <v>1720</v>
      </c>
      <c r="B245" s="178" t="s">
        <v>1381</v>
      </c>
      <c r="C245" s="178" t="s">
        <v>1628</v>
      </c>
      <c r="D245" s="178" t="s">
        <v>1694</v>
      </c>
      <c r="E245" s="313" t="s">
        <v>15202</v>
      </c>
      <c r="F245" s="178" t="s">
        <v>2235</v>
      </c>
      <c r="G245" s="178" t="s">
        <v>2236</v>
      </c>
      <c r="H245" s="178" t="s">
        <v>2237</v>
      </c>
      <c r="I245" s="178" t="s">
        <v>2238</v>
      </c>
      <c r="J245" s="178" t="s">
        <v>2239</v>
      </c>
      <c r="K245" s="298" t="s">
        <v>2240</v>
      </c>
      <c r="L245" s="329" t="s">
        <v>2241</v>
      </c>
      <c r="M245" s="178" t="s">
        <v>2902</v>
      </c>
    </row>
    <row r="246" spans="1:13" s="197" customFormat="1" ht="42.75">
      <c r="A246" s="178" t="s">
        <v>1735</v>
      </c>
      <c r="B246" s="178" t="s">
        <v>1381</v>
      </c>
      <c r="C246" s="178" t="s">
        <v>1629</v>
      </c>
      <c r="D246" s="178" t="s">
        <v>3177</v>
      </c>
      <c r="E246" s="313" t="s">
        <v>15203</v>
      </c>
      <c r="F246" s="178" t="s">
        <v>3188</v>
      </c>
      <c r="G246" s="178" t="s">
        <v>3190</v>
      </c>
      <c r="H246" s="178" t="s">
        <v>3195</v>
      </c>
      <c r="I246" s="178" t="s">
        <v>3198</v>
      </c>
      <c r="J246" s="178" t="s">
        <v>3203</v>
      </c>
      <c r="K246" s="298" t="s">
        <v>3206</v>
      </c>
      <c r="L246" s="329" t="s">
        <v>3211</v>
      </c>
      <c r="M246" s="213" t="s">
        <v>3214</v>
      </c>
    </row>
    <row r="247" spans="1:13" s="197" customFormat="1" ht="28.5">
      <c r="A247" s="178" t="s">
        <v>1736</v>
      </c>
      <c r="B247" s="178" t="s">
        <v>1381</v>
      </c>
      <c r="C247" s="178" t="s">
        <v>1630</v>
      </c>
      <c r="D247" s="178" t="s">
        <v>1695</v>
      </c>
      <c r="E247" s="313" t="s">
        <v>15204</v>
      </c>
      <c r="F247" s="178" t="s">
        <v>2242</v>
      </c>
      <c r="G247" s="178" t="s">
        <v>2243</v>
      </c>
      <c r="H247" s="178" t="s">
        <v>2244</v>
      </c>
      <c r="I247" s="178" t="s">
        <v>2245</v>
      </c>
      <c r="J247" s="178" t="s">
        <v>2246</v>
      </c>
      <c r="K247" s="298" t="s">
        <v>2247</v>
      </c>
      <c r="L247" s="329" t="s">
        <v>2248</v>
      </c>
      <c r="M247" s="178" t="s">
        <v>2903</v>
      </c>
    </row>
    <row r="248" spans="1:13" s="197" customFormat="1" ht="42.75">
      <c r="A248" s="178" t="s">
        <v>1737</v>
      </c>
      <c r="B248" s="178" t="s">
        <v>1381</v>
      </c>
      <c r="C248" s="178" t="s">
        <v>1631</v>
      </c>
      <c r="D248" s="178" t="s">
        <v>1696</v>
      </c>
      <c r="E248" s="313" t="s">
        <v>15205</v>
      </c>
      <c r="F248" s="178" t="s">
        <v>2249</v>
      </c>
      <c r="G248" s="178" t="s">
        <v>2250</v>
      </c>
      <c r="H248" s="178" t="s">
        <v>2251</v>
      </c>
      <c r="I248" s="178" t="s">
        <v>2252</v>
      </c>
      <c r="J248" s="178" t="s">
        <v>2253</v>
      </c>
      <c r="K248" s="298" t="s">
        <v>2254</v>
      </c>
      <c r="L248" s="329" t="s">
        <v>2255</v>
      </c>
      <c r="M248" s="178" t="s">
        <v>2904</v>
      </c>
    </row>
    <row r="249" spans="1:13" s="197" customFormat="1" ht="57">
      <c r="A249" s="178" t="s">
        <v>1738</v>
      </c>
      <c r="B249" s="178" t="s">
        <v>1381</v>
      </c>
      <c r="C249" s="178" t="s">
        <v>1632</v>
      </c>
      <c r="D249" s="178" t="s">
        <v>1697</v>
      </c>
      <c r="E249" s="313" t="s">
        <v>15206</v>
      </c>
      <c r="F249" s="178" t="s">
        <v>3187</v>
      </c>
      <c r="G249" s="178" t="s">
        <v>3191</v>
      </c>
      <c r="H249" s="178" t="s">
        <v>3194</v>
      </c>
      <c r="I249" s="178" t="s">
        <v>3199</v>
      </c>
      <c r="J249" s="178" t="s">
        <v>3202</v>
      </c>
      <c r="K249" s="298" t="s">
        <v>3207</v>
      </c>
      <c r="L249" s="329" t="s">
        <v>3210</v>
      </c>
      <c r="M249" s="213" t="s">
        <v>3215</v>
      </c>
    </row>
    <row r="250" spans="1:13" s="197" customFormat="1" ht="42.75">
      <c r="A250" s="178" t="s">
        <v>1739</v>
      </c>
      <c r="B250" s="178" t="s">
        <v>1381</v>
      </c>
      <c r="C250" s="178" t="s">
        <v>1633</v>
      </c>
      <c r="D250" s="178" t="s">
        <v>1698</v>
      </c>
      <c r="E250" s="313" t="s">
        <v>15207</v>
      </c>
      <c r="F250" s="178" t="s">
        <v>2256</v>
      </c>
      <c r="G250" s="178" t="s">
        <v>2257</v>
      </c>
      <c r="H250" s="178" t="s">
        <v>2258</v>
      </c>
      <c r="I250" s="178" t="s">
        <v>2259</v>
      </c>
      <c r="J250" s="178" t="s">
        <v>2260</v>
      </c>
      <c r="K250" s="298" t="s">
        <v>2261</v>
      </c>
      <c r="L250" s="329" t="s">
        <v>2262</v>
      </c>
      <c r="M250" s="178" t="s">
        <v>2905</v>
      </c>
    </row>
    <row r="251" spans="1:13" s="197" customFormat="1" ht="42.75">
      <c r="A251" s="178" t="s">
        <v>1740</v>
      </c>
      <c r="B251" s="178" t="s">
        <v>1381</v>
      </c>
      <c r="C251" s="178" t="s">
        <v>1634</v>
      </c>
      <c r="D251" s="178" t="s">
        <v>1662</v>
      </c>
      <c r="E251" s="313" t="s">
        <v>15208</v>
      </c>
      <c r="F251" s="178" t="s">
        <v>2263</v>
      </c>
      <c r="G251" s="178" t="s">
        <v>2264</v>
      </c>
      <c r="H251" s="178" t="s">
        <v>2265</v>
      </c>
      <c r="I251" s="178" t="s">
        <v>2266</v>
      </c>
      <c r="J251" s="178" t="s">
        <v>2267</v>
      </c>
      <c r="K251" s="298" t="s">
        <v>2268</v>
      </c>
      <c r="L251" s="329" t="s">
        <v>2269</v>
      </c>
      <c r="M251" s="178" t="s">
        <v>2906</v>
      </c>
    </row>
    <row r="252" spans="1:13" s="197" customFormat="1" ht="42.75">
      <c r="A252" s="178" t="s">
        <v>1741</v>
      </c>
      <c r="B252" s="178" t="s">
        <v>1381</v>
      </c>
      <c r="C252" s="178" t="s">
        <v>1635</v>
      </c>
      <c r="D252" s="178" t="s">
        <v>1786</v>
      </c>
      <c r="E252" s="313" t="s">
        <v>15209</v>
      </c>
      <c r="F252" s="178" t="s">
        <v>2270</v>
      </c>
      <c r="G252" s="178" t="s">
        <v>2271</v>
      </c>
      <c r="H252" s="178" t="s">
        <v>2272</v>
      </c>
      <c r="I252" s="178" t="s">
        <v>2273</v>
      </c>
      <c r="J252" s="178" t="s">
        <v>2274</v>
      </c>
      <c r="K252" s="298" t="s">
        <v>2275</v>
      </c>
      <c r="L252" s="329" t="s">
        <v>2276</v>
      </c>
      <c r="M252" s="178" t="s">
        <v>2907</v>
      </c>
    </row>
    <row r="253" spans="1:13" s="197" customFormat="1" ht="42.75">
      <c r="A253" s="178" t="s">
        <v>1742</v>
      </c>
      <c r="B253" s="178" t="s">
        <v>1381</v>
      </c>
      <c r="C253" s="178" t="s">
        <v>1636</v>
      </c>
      <c r="D253" s="178" t="s">
        <v>1787</v>
      </c>
      <c r="E253" s="313" t="s">
        <v>15210</v>
      </c>
      <c r="F253" s="178" t="s">
        <v>2277</v>
      </c>
      <c r="G253" s="178" t="s">
        <v>2278</v>
      </c>
      <c r="H253" s="178" t="s">
        <v>2279</v>
      </c>
      <c r="I253" s="178" t="s">
        <v>2280</v>
      </c>
      <c r="J253" s="178" t="s">
        <v>2281</v>
      </c>
      <c r="K253" s="298" t="s">
        <v>2282</v>
      </c>
      <c r="L253" s="329" t="s">
        <v>2283</v>
      </c>
      <c r="M253" s="178" t="s">
        <v>2908</v>
      </c>
    </row>
    <row r="254" spans="1:13" s="197" customFormat="1" ht="42.75">
      <c r="A254" s="178" t="s">
        <v>1743</v>
      </c>
      <c r="B254" s="178" t="s">
        <v>1381</v>
      </c>
      <c r="C254" s="178" t="s">
        <v>1637</v>
      </c>
      <c r="D254" s="178" t="s">
        <v>1788</v>
      </c>
      <c r="E254" s="313" t="s">
        <v>15211</v>
      </c>
      <c r="F254" s="178" t="s">
        <v>2284</v>
      </c>
      <c r="G254" s="178" t="s">
        <v>2285</v>
      </c>
      <c r="H254" s="178" t="s">
        <v>2286</v>
      </c>
      <c r="I254" s="178" t="s">
        <v>2287</v>
      </c>
      <c r="J254" s="178" t="s">
        <v>2288</v>
      </c>
      <c r="K254" s="298" t="s">
        <v>2289</v>
      </c>
      <c r="L254" s="329" t="s">
        <v>2290</v>
      </c>
      <c r="M254" s="178" t="s">
        <v>2909</v>
      </c>
    </row>
    <row r="255" spans="1:13" s="197" customFormat="1" ht="42.75">
      <c r="A255" s="178" t="s">
        <v>1744</v>
      </c>
      <c r="B255" s="178" t="s">
        <v>1381</v>
      </c>
      <c r="C255" s="178" t="s">
        <v>1638</v>
      </c>
      <c r="D255" s="178" t="s">
        <v>1789</v>
      </c>
      <c r="E255" s="313" t="s">
        <v>15212</v>
      </c>
      <c r="F255" s="178" t="s">
        <v>2291</v>
      </c>
      <c r="G255" s="178" t="s">
        <v>2292</v>
      </c>
      <c r="H255" s="178" t="s">
        <v>2293</v>
      </c>
      <c r="I255" s="178" t="s">
        <v>2294</v>
      </c>
      <c r="J255" s="178" t="s">
        <v>2295</v>
      </c>
      <c r="K255" s="298" t="s">
        <v>2296</v>
      </c>
      <c r="L255" s="329" t="s">
        <v>2297</v>
      </c>
      <c r="M255" s="178" t="s">
        <v>2910</v>
      </c>
    </row>
    <row r="256" spans="1:13" s="197" customFormat="1" ht="57">
      <c r="A256" s="178" t="s">
        <v>1745</v>
      </c>
      <c r="B256" s="178" t="s">
        <v>1381</v>
      </c>
      <c r="C256" s="178" t="s">
        <v>1639</v>
      </c>
      <c r="D256" s="178" t="s">
        <v>1663</v>
      </c>
      <c r="E256" s="313" t="s">
        <v>15213</v>
      </c>
      <c r="F256" s="178" t="s">
        <v>2298</v>
      </c>
      <c r="G256" s="178" t="s">
        <v>2299</v>
      </c>
      <c r="H256" s="178" t="s">
        <v>2300</v>
      </c>
      <c r="I256" s="178" t="s">
        <v>2301</v>
      </c>
      <c r="J256" s="178" t="s">
        <v>2302</v>
      </c>
      <c r="K256" s="298" t="s">
        <v>2303</v>
      </c>
      <c r="L256" s="329" t="s">
        <v>2304</v>
      </c>
      <c r="M256" s="178" t="s">
        <v>2911</v>
      </c>
    </row>
    <row r="257" spans="1:13" s="197" customFormat="1" ht="57">
      <c r="A257" s="178" t="s">
        <v>1746</v>
      </c>
      <c r="B257" s="178" t="s">
        <v>1381</v>
      </c>
      <c r="C257" s="178" t="s">
        <v>1640</v>
      </c>
      <c r="D257" s="178" t="s">
        <v>1664</v>
      </c>
      <c r="E257" s="313" t="s">
        <v>15214</v>
      </c>
      <c r="F257" s="178" t="s">
        <v>2305</v>
      </c>
      <c r="G257" s="178" t="s">
        <v>2306</v>
      </c>
      <c r="H257" s="178" t="s">
        <v>2307</v>
      </c>
      <c r="I257" s="178" t="s">
        <v>2308</v>
      </c>
      <c r="J257" s="178" t="s">
        <v>2309</v>
      </c>
      <c r="K257" s="298" t="s">
        <v>2310</v>
      </c>
      <c r="L257" s="329" t="s">
        <v>2311</v>
      </c>
      <c r="M257" s="178" t="s">
        <v>2912</v>
      </c>
    </row>
    <row r="258" spans="1:13" s="197" customFormat="1" ht="57">
      <c r="A258" s="178" t="s">
        <v>1747</v>
      </c>
      <c r="B258" s="178" t="s">
        <v>1381</v>
      </c>
      <c r="C258" s="178" t="s">
        <v>1641</v>
      </c>
      <c r="D258" s="178" t="s">
        <v>1665</v>
      </c>
      <c r="E258" s="313" t="s">
        <v>15215</v>
      </c>
      <c r="F258" s="178" t="s">
        <v>2312</v>
      </c>
      <c r="G258" s="178" t="s">
        <v>2313</v>
      </c>
      <c r="H258" s="178" t="s">
        <v>2314</v>
      </c>
      <c r="I258" s="178" t="s">
        <v>2315</v>
      </c>
      <c r="J258" s="178" t="s">
        <v>2316</v>
      </c>
      <c r="K258" s="298" t="s">
        <v>2317</v>
      </c>
      <c r="L258" s="329" t="s">
        <v>2318</v>
      </c>
      <c r="M258" s="178" t="s">
        <v>2913</v>
      </c>
    </row>
    <row r="259" spans="1:13" s="197" customFormat="1" ht="57">
      <c r="A259" s="178" t="s">
        <v>1748</v>
      </c>
      <c r="B259" s="178" t="s">
        <v>1381</v>
      </c>
      <c r="C259" s="178" t="s">
        <v>1693</v>
      </c>
      <c r="D259" s="178" t="s">
        <v>1666</v>
      </c>
      <c r="E259" s="313" t="s">
        <v>15216</v>
      </c>
      <c r="F259" s="178" t="s">
        <v>2319</v>
      </c>
      <c r="G259" s="178" t="s">
        <v>2320</v>
      </c>
      <c r="H259" s="178" t="s">
        <v>2321</v>
      </c>
      <c r="I259" s="178" t="s">
        <v>2322</v>
      </c>
      <c r="J259" s="178" t="s">
        <v>2323</v>
      </c>
      <c r="K259" s="298" t="s">
        <v>2324</v>
      </c>
      <c r="L259" s="329" t="s">
        <v>2325</v>
      </c>
      <c r="M259" s="178" t="s">
        <v>2914</v>
      </c>
    </row>
    <row r="260" spans="1:13" s="197" customFormat="1" ht="71.25">
      <c r="A260" s="178" t="s">
        <v>1749</v>
      </c>
      <c r="B260" s="178" t="s">
        <v>1381</v>
      </c>
      <c r="C260" s="178" t="s">
        <v>1699</v>
      </c>
      <c r="D260" s="178" t="s">
        <v>1667</v>
      </c>
      <c r="E260" s="313" t="s">
        <v>15217</v>
      </c>
      <c r="F260" s="178" t="s">
        <v>2326</v>
      </c>
      <c r="G260" s="178" t="s">
        <v>2327</v>
      </c>
      <c r="H260" s="178" t="s">
        <v>2328</v>
      </c>
      <c r="I260" s="178" t="s">
        <v>2329</v>
      </c>
      <c r="J260" s="178" t="s">
        <v>2330</v>
      </c>
      <c r="K260" s="298" t="s">
        <v>2331</v>
      </c>
      <c r="L260" s="329" t="s">
        <v>2332</v>
      </c>
      <c r="M260" s="178" t="s">
        <v>2915</v>
      </c>
    </row>
    <row r="261" spans="1:13" s="197" customFormat="1" ht="71.25">
      <c r="A261" s="178" t="s">
        <v>1750</v>
      </c>
      <c r="B261" s="178" t="s">
        <v>1381</v>
      </c>
      <c r="C261" s="178" t="s">
        <v>1700</v>
      </c>
      <c r="D261" s="178" t="s">
        <v>1668</v>
      </c>
      <c r="E261" s="313" t="s">
        <v>15218</v>
      </c>
      <c r="F261" s="178" t="s">
        <v>2333</v>
      </c>
      <c r="G261" s="178" t="s">
        <v>2334</v>
      </c>
      <c r="H261" s="178" t="s">
        <v>2335</v>
      </c>
      <c r="I261" s="178" t="s">
        <v>2336</v>
      </c>
      <c r="J261" s="178" t="s">
        <v>2337</v>
      </c>
      <c r="K261" s="298" t="s">
        <v>2338</v>
      </c>
      <c r="L261" s="329" t="s">
        <v>2339</v>
      </c>
      <c r="M261" s="178" t="s">
        <v>2916</v>
      </c>
    </row>
    <row r="262" spans="1:13" s="197" customFormat="1" ht="71.25">
      <c r="A262" s="178" t="s">
        <v>1751</v>
      </c>
      <c r="B262" s="178" t="s">
        <v>1381</v>
      </c>
      <c r="C262" s="178" t="s">
        <v>1701</v>
      </c>
      <c r="D262" s="178" t="s">
        <v>1669</v>
      </c>
      <c r="E262" s="313" t="s">
        <v>15219</v>
      </c>
      <c r="F262" s="178" t="s">
        <v>2340</v>
      </c>
      <c r="G262" s="178" t="s">
        <v>2341</v>
      </c>
      <c r="H262" s="178" t="s">
        <v>2342</v>
      </c>
      <c r="I262" s="178" t="s">
        <v>2343</v>
      </c>
      <c r="J262" s="178" t="s">
        <v>2344</v>
      </c>
      <c r="K262" s="298" t="s">
        <v>2345</v>
      </c>
      <c r="L262" s="329" t="s">
        <v>2346</v>
      </c>
      <c r="M262" s="178" t="s">
        <v>2917</v>
      </c>
    </row>
    <row r="263" spans="1:13" s="197" customFormat="1" ht="71.25">
      <c r="A263" s="178" t="s">
        <v>1752</v>
      </c>
      <c r="B263" s="178" t="s">
        <v>1381</v>
      </c>
      <c r="C263" s="178" t="s">
        <v>1702</v>
      </c>
      <c r="D263" s="178" t="s">
        <v>1670</v>
      </c>
      <c r="E263" s="313" t="s">
        <v>15220</v>
      </c>
      <c r="F263" s="178" t="s">
        <v>2347</v>
      </c>
      <c r="G263" s="178" t="s">
        <v>2348</v>
      </c>
      <c r="H263" s="178" t="s">
        <v>2349</v>
      </c>
      <c r="I263" s="178" t="s">
        <v>2350</v>
      </c>
      <c r="J263" s="178" t="s">
        <v>2351</v>
      </c>
      <c r="K263" s="298" t="s">
        <v>2352</v>
      </c>
      <c r="L263" s="329" t="s">
        <v>2353</v>
      </c>
      <c r="M263" s="178" t="s">
        <v>2918</v>
      </c>
    </row>
    <row r="264" spans="1:13" s="197" customFormat="1" ht="71.25">
      <c r="A264" s="178" t="s">
        <v>1753</v>
      </c>
      <c r="B264" s="178" t="s">
        <v>1381</v>
      </c>
      <c r="C264" s="178" t="s">
        <v>1703</v>
      </c>
      <c r="D264" s="178" t="s">
        <v>1671</v>
      </c>
      <c r="E264" s="313" t="s">
        <v>15221</v>
      </c>
      <c r="F264" s="178" t="s">
        <v>2354</v>
      </c>
      <c r="G264" s="178" t="s">
        <v>2355</v>
      </c>
      <c r="H264" s="178" t="s">
        <v>2356</v>
      </c>
      <c r="I264" s="178" t="s">
        <v>2357</v>
      </c>
      <c r="J264" s="178" t="s">
        <v>2358</v>
      </c>
      <c r="K264" s="298" t="s">
        <v>2359</v>
      </c>
      <c r="L264" s="329" t="s">
        <v>2360</v>
      </c>
      <c r="M264" s="178" t="s">
        <v>2919</v>
      </c>
    </row>
    <row r="265" spans="1:13" s="197" customFormat="1" ht="71.25">
      <c r="A265" s="178" t="s">
        <v>1754</v>
      </c>
      <c r="B265" s="178" t="s">
        <v>1381</v>
      </c>
      <c r="C265" s="198" t="s">
        <v>1704</v>
      </c>
      <c r="D265" s="198" t="s">
        <v>1672</v>
      </c>
      <c r="E265" s="313" t="s">
        <v>15222</v>
      </c>
      <c r="F265" s="198" t="s">
        <v>2361</v>
      </c>
      <c r="G265" s="198" t="s">
        <v>2362</v>
      </c>
      <c r="H265" s="198" t="s">
        <v>2363</v>
      </c>
      <c r="I265" s="198" t="s">
        <v>2364</v>
      </c>
      <c r="J265" s="198" t="s">
        <v>2365</v>
      </c>
      <c r="K265" s="298" t="s">
        <v>2366</v>
      </c>
      <c r="L265" s="338" t="s">
        <v>2367</v>
      </c>
      <c r="M265" s="198" t="s">
        <v>2920</v>
      </c>
    </row>
    <row r="266" spans="1:13" s="197" customFormat="1" ht="71.25">
      <c r="A266" s="178" t="s">
        <v>1755</v>
      </c>
      <c r="B266" s="178" t="s">
        <v>1381</v>
      </c>
      <c r="C266" s="198" t="s">
        <v>1705</v>
      </c>
      <c r="D266" s="178" t="s">
        <v>1673</v>
      </c>
      <c r="E266" s="313" t="s">
        <v>15223</v>
      </c>
      <c r="F266" s="178" t="s">
        <v>2368</v>
      </c>
      <c r="G266" s="178" t="s">
        <v>2369</v>
      </c>
      <c r="H266" s="178" t="s">
        <v>2370</v>
      </c>
      <c r="I266" s="178" t="s">
        <v>2371</v>
      </c>
      <c r="J266" s="178" t="s">
        <v>2372</v>
      </c>
      <c r="K266" s="298" t="s">
        <v>2373</v>
      </c>
      <c r="L266" s="329" t="s">
        <v>2374</v>
      </c>
      <c r="M266" s="178" t="s">
        <v>2921</v>
      </c>
    </row>
    <row r="267" spans="1:13" s="197" customFormat="1" ht="71.25">
      <c r="A267" s="178" t="s">
        <v>1756</v>
      </c>
      <c r="B267" s="178" t="s">
        <v>1381</v>
      </c>
      <c r="C267" s="178" t="s">
        <v>1706</v>
      </c>
      <c r="D267" s="178" t="s">
        <v>1674</v>
      </c>
      <c r="E267" s="313" t="s">
        <v>15224</v>
      </c>
      <c r="F267" s="178" t="s">
        <v>2375</v>
      </c>
      <c r="G267" s="178" t="s">
        <v>2376</v>
      </c>
      <c r="H267" s="178" t="s">
        <v>2377</v>
      </c>
      <c r="I267" s="178" t="s">
        <v>2378</v>
      </c>
      <c r="J267" s="178" t="s">
        <v>2379</v>
      </c>
      <c r="K267" s="298" t="s">
        <v>2380</v>
      </c>
      <c r="L267" s="329" t="s">
        <v>2381</v>
      </c>
      <c r="M267" s="178" t="s">
        <v>2922</v>
      </c>
    </row>
    <row r="268" spans="1:13" s="197" customFormat="1" ht="57">
      <c r="A268" s="178" t="s">
        <v>1757</v>
      </c>
      <c r="B268" s="178" t="s">
        <v>1381</v>
      </c>
      <c r="C268" s="178" t="s">
        <v>1707</v>
      </c>
      <c r="D268" s="178" t="s">
        <v>1393</v>
      </c>
      <c r="E268" s="313" t="s">
        <v>15225</v>
      </c>
      <c r="F268" s="178" t="s">
        <v>2382</v>
      </c>
      <c r="G268" s="178" t="s">
        <v>2383</v>
      </c>
      <c r="H268" s="178" t="s">
        <v>2384</v>
      </c>
      <c r="I268" s="178" t="s">
        <v>2385</v>
      </c>
      <c r="J268" s="178" t="s">
        <v>2386</v>
      </c>
      <c r="K268" s="298" t="s">
        <v>2387</v>
      </c>
      <c r="L268" s="329" t="s">
        <v>2388</v>
      </c>
      <c r="M268" s="178" t="s">
        <v>2923</v>
      </c>
    </row>
    <row r="269" spans="1:13" s="197" customFormat="1" ht="57">
      <c r="A269" s="178" t="s">
        <v>1758</v>
      </c>
      <c r="B269" s="178" t="s">
        <v>1381</v>
      </c>
      <c r="C269" s="178" t="s">
        <v>1708</v>
      </c>
      <c r="D269" s="178" t="s">
        <v>1394</v>
      </c>
      <c r="E269" s="313" t="s">
        <v>15226</v>
      </c>
      <c r="F269" s="178" t="s">
        <v>2389</v>
      </c>
      <c r="G269" s="178" t="s">
        <v>2390</v>
      </c>
      <c r="H269" s="178" t="s">
        <v>2391</v>
      </c>
      <c r="I269" s="178" t="s">
        <v>2392</v>
      </c>
      <c r="J269" s="178" t="s">
        <v>2393</v>
      </c>
      <c r="K269" s="298" t="s">
        <v>2394</v>
      </c>
      <c r="L269" s="329" t="s">
        <v>2395</v>
      </c>
      <c r="M269" s="178" t="s">
        <v>2924</v>
      </c>
    </row>
    <row r="270" spans="1:13" s="197" customFormat="1" ht="57">
      <c r="A270" s="178" t="s">
        <v>1759</v>
      </c>
      <c r="B270" s="178" t="s">
        <v>1381</v>
      </c>
      <c r="C270" s="178" t="s">
        <v>1709</v>
      </c>
      <c r="D270" s="178" t="s">
        <v>1395</v>
      </c>
      <c r="E270" s="313" t="s">
        <v>15227</v>
      </c>
      <c r="F270" s="178" t="s">
        <v>2396</v>
      </c>
      <c r="G270" s="178" t="s">
        <v>2397</v>
      </c>
      <c r="H270" s="178" t="s">
        <v>2398</v>
      </c>
      <c r="I270" s="178" t="s">
        <v>2399</v>
      </c>
      <c r="J270" s="178" t="s">
        <v>2400</v>
      </c>
      <c r="K270" s="298" t="s">
        <v>2401</v>
      </c>
      <c r="L270" s="329" t="s">
        <v>2402</v>
      </c>
      <c r="M270" s="178" t="s">
        <v>2925</v>
      </c>
    </row>
    <row r="271" spans="1:13" s="197" customFormat="1" ht="57">
      <c r="A271" s="178" t="s">
        <v>1760</v>
      </c>
      <c r="B271" s="178" t="s">
        <v>1381</v>
      </c>
      <c r="C271" s="178" t="s">
        <v>1710</v>
      </c>
      <c r="D271" s="178" t="s">
        <v>1396</v>
      </c>
      <c r="E271" s="313" t="s">
        <v>15228</v>
      </c>
      <c r="F271" s="178" t="s">
        <v>2403</v>
      </c>
      <c r="G271" s="178" t="s">
        <v>2404</v>
      </c>
      <c r="H271" s="178" t="s">
        <v>2405</v>
      </c>
      <c r="I271" s="178" t="s">
        <v>2406</v>
      </c>
      <c r="J271" s="178" t="s">
        <v>2407</v>
      </c>
      <c r="K271" s="298" t="s">
        <v>2408</v>
      </c>
      <c r="L271" s="329" t="s">
        <v>2409</v>
      </c>
      <c r="M271" s="178" t="s">
        <v>2926</v>
      </c>
    </row>
    <row r="272" spans="1:13" s="197" customFormat="1" ht="57">
      <c r="A272" s="178" t="s">
        <v>1761</v>
      </c>
      <c r="B272" s="178" t="s">
        <v>1381</v>
      </c>
      <c r="C272" s="178" t="s">
        <v>1711</v>
      </c>
      <c r="D272" s="178" t="s">
        <v>1675</v>
      </c>
      <c r="E272" s="313" t="s">
        <v>15229</v>
      </c>
      <c r="F272" s="178" t="s">
        <v>2410</v>
      </c>
      <c r="G272" s="178" t="s">
        <v>2411</v>
      </c>
      <c r="H272" s="178" t="s">
        <v>2412</v>
      </c>
      <c r="I272" s="178" t="s">
        <v>2413</v>
      </c>
      <c r="J272" s="178" t="s">
        <v>2414</v>
      </c>
      <c r="K272" s="298" t="s">
        <v>2415</v>
      </c>
      <c r="L272" s="329" t="s">
        <v>2416</v>
      </c>
      <c r="M272" s="178" t="s">
        <v>2927</v>
      </c>
    </row>
    <row r="273" spans="1:13" s="197" customFormat="1" ht="57">
      <c r="A273" s="178" t="s">
        <v>1762</v>
      </c>
      <c r="B273" s="178" t="s">
        <v>1381</v>
      </c>
      <c r="C273" s="178" t="s">
        <v>1712</v>
      </c>
      <c r="D273" s="178" t="s">
        <v>1676</v>
      </c>
      <c r="E273" s="313" t="s">
        <v>15230</v>
      </c>
      <c r="F273" s="178" t="s">
        <v>2417</v>
      </c>
      <c r="G273" s="178" t="s">
        <v>2418</v>
      </c>
      <c r="H273" s="178" t="s">
        <v>2419</v>
      </c>
      <c r="I273" s="178" t="s">
        <v>2420</v>
      </c>
      <c r="J273" s="178" t="s">
        <v>2421</v>
      </c>
      <c r="K273" s="298" t="s">
        <v>2422</v>
      </c>
      <c r="L273" s="329" t="s">
        <v>2423</v>
      </c>
      <c r="M273" s="178" t="s">
        <v>2928</v>
      </c>
    </row>
    <row r="274" spans="1:13" s="197" customFormat="1" ht="57">
      <c r="A274" s="178" t="s">
        <v>1763</v>
      </c>
      <c r="B274" s="178" t="s">
        <v>1381</v>
      </c>
      <c r="C274" s="178" t="s">
        <v>1713</v>
      </c>
      <c r="D274" s="178" t="s">
        <v>1677</v>
      </c>
      <c r="E274" s="313" t="s">
        <v>15231</v>
      </c>
      <c r="F274" s="178" t="s">
        <v>2424</v>
      </c>
      <c r="G274" s="178" t="s">
        <v>2425</v>
      </c>
      <c r="H274" s="178" t="s">
        <v>2426</v>
      </c>
      <c r="I274" s="178" t="s">
        <v>2427</v>
      </c>
      <c r="J274" s="178" t="s">
        <v>2428</v>
      </c>
      <c r="K274" s="298" t="s">
        <v>2429</v>
      </c>
      <c r="L274" s="329" t="s">
        <v>2430</v>
      </c>
      <c r="M274" s="178" t="s">
        <v>2929</v>
      </c>
    </row>
    <row r="275" spans="1:13" s="197" customFormat="1" ht="57">
      <c r="A275" s="178" t="s">
        <v>1764</v>
      </c>
      <c r="B275" s="178" t="s">
        <v>1381</v>
      </c>
      <c r="C275" s="178" t="s">
        <v>1714</v>
      </c>
      <c r="D275" s="178" t="s">
        <v>1678</v>
      </c>
      <c r="E275" s="313" t="s">
        <v>15232</v>
      </c>
      <c r="F275" s="178" t="s">
        <v>2431</v>
      </c>
      <c r="G275" s="178" t="s">
        <v>2432</v>
      </c>
      <c r="H275" s="178" t="s">
        <v>2433</v>
      </c>
      <c r="I275" s="178" t="s">
        <v>2434</v>
      </c>
      <c r="J275" s="178" t="s">
        <v>2435</v>
      </c>
      <c r="K275" s="298" t="s">
        <v>2436</v>
      </c>
      <c r="L275" s="329" t="s">
        <v>2437</v>
      </c>
      <c r="M275" s="178" t="s">
        <v>2930</v>
      </c>
    </row>
    <row r="276" spans="1:13" s="197" customFormat="1" ht="42.75">
      <c r="A276" s="178" t="s">
        <v>1765</v>
      </c>
      <c r="B276" s="178" t="s">
        <v>1381</v>
      </c>
      <c r="C276" s="178" t="s">
        <v>1715</v>
      </c>
      <c r="D276" s="178" t="s">
        <v>1679</v>
      </c>
      <c r="E276" s="313" t="s">
        <v>15233</v>
      </c>
      <c r="F276" s="178" t="s">
        <v>2438</v>
      </c>
      <c r="G276" s="178" t="s">
        <v>2439</v>
      </c>
      <c r="H276" s="178" t="s">
        <v>2440</v>
      </c>
      <c r="I276" s="178" t="s">
        <v>2441</v>
      </c>
      <c r="J276" s="178" t="s">
        <v>2442</v>
      </c>
      <c r="K276" s="298" t="s">
        <v>2443</v>
      </c>
      <c r="L276" s="329" t="s">
        <v>2444</v>
      </c>
      <c r="M276" s="178" t="s">
        <v>2931</v>
      </c>
    </row>
    <row r="277" spans="1:13" s="197" customFormat="1" ht="42.75">
      <c r="A277" s="178" t="s">
        <v>1766</v>
      </c>
      <c r="B277" s="178" t="s">
        <v>1381</v>
      </c>
      <c r="C277" s="178" t="s">
        <v>1716</v>
      </c>
      <c r="D277" s="178" t="s">
        <v>1680</v>
      </c>
      <c r="E277" s="313" t="s">
        <v>15234</v>
      </c>
      <c r="F277" s="178" t="s">
        <v>2445</v>
      </c>
      <c r="G277" s="178" t="s">
        <v>2446</v>
      </c>
      <c r="H277" s="178" t="s">
        <v>2447</v>
      </c>
      <c r="I277" s="178" t="s">
        <v>2448</v>
      </c>
      <c r="J277" s="178" t="s">
        <v>2449</v>
      </c>
      <c r="K277" s="298" t="s">
        <v>2450</v>
      </c>
      <c r="L277" s="329" t="s">
        <v>2451</v>
      </c>
      <c r="M277" s="178" t="s">
        <v>2932</v>
      </c>
    </row>
    <row r="278" spans="1:13" s="197" customFormat="1" ht="42.75">
      <c r="A278" s="178" t="s">
        <v>1767</v>
      </c>
      <c r="B278" s="178" t="s">
        <v>1381</v>
      </c>
      <c r="C278" s="178" t="s">
        <v>1717</v>
      </c>
      <c r="D278" s="178" t="s">
        <v>1681</v>
      </c>
      <c r="E278" s="313" t="s">
        <v>15235</v>
      </c>
      <c r="F278" s="178" t="s">
        <v>2452</v>
      </c>
      <c r="G278" s="178" t="s">
        <v>2453</v>
      </c>
      <c r="H278" s="178" t="s">
        <v>2454</v>
      </c>
      <c r="I278" s="178" t="s">
        <v>2455</v>
      </c>
      <c r="J278" s="178" t="s">
        <v>2456</v>
      </c>
      <c r="K278" s="298" t="s">
        <v>2457</v>
      </c>
      <c r="L278" s="329" t="s">
        <v>2458</v>
      </c>
      <c r="M278" s="178" t="s">
        <v>2933</v>
      </c>
    </row>
    <row r="279" spans="1:13" s="197" customFormat="1" ht="42.75">
      <c r="A279" s="178" t="s">
        <v>1768</v>
      </c>
      <c r="B279" s="178" t="s">
        <v>1381</v>
      </c>
      <c r="C279" s="178" t="s">
        <v>1718</v>
      </c>
      <c r="D279" s="178" t="s">
        <v>1682</v>
      </c>
      <c r="E279" s="313" t="s">
        <v>15236</v>
      </c>
      <c r="F279" s="178" t="s">
        <v>2459</v>
      </c>
      <c r="G279" s="178" t="s">
        <v>2460</v>
      </c>
      <c r="H279" s="178" t="s">
        <v>2461</v>
      </c>
      <c r="I279" s="178" t="s">
        <v>2462</v>
      </c>
      <c r="J279" s="178" t="s">
        <v>2463</v>
      </c>
      <c r="K279" s="298" t="s">
        <v>2464</v>
      </c>
      <c r="L279" s="329" t="s">
        <v>2465</v>
      </c>
      <c r="M279" s="178" t="s">
        <v>2934</v>
      </c>
    </row>
    <row r="280" spans="1:13" s="197" customFormat="1" ht="57">
      <c r="A280" s="178" t="s">
        <v>1769</v>
      </c>
      <c r="B280" s="178" t="s">
        <v>1381</v>
      </c>
      <c r="C280" s="178" t="s">
        <v>1722</v>
      </c>
      <c r="D280" s="178" t="s">
        <v>1721</v>
      </c>
      <c r="E280" s="313" t="s">
        <v>15237</v>
      </c>
      <c r="F280" s="178" t="s">
        <v>2466</v>
      </c>
      <c r="G280" s="178" t="s">
        <v>2467</v>
      </c>
      <c r="H280" s="178" t="s">
        <v>2468</v>
      </c>
      <c r="I280" s="178" t="s">
        <v>2469</v>
      </c>
      <c r="J280" s="178" t="s">
        <v>2470</v>
      </c>
      <c r="K280" s="298" t="s">
        <v>2471</v>
      </c>
      <c r="L280" s="329" t="s">
        <v>2472</v>
      </c>
      <c r="M280" s="178" t="s">
        <v>2935</v>
      </c>
    </row>
    <row r="281" spans="1:13" s="197" customFormat="1" ht="71.25">
      <c r="A281" s="178" t="s">
        <v>1770</v>
      </c>
      <c r="B281" s="178" t="s">
        <v>1381</v>
      </c>
      <c r="C281" s="178" t="s">
        <v>1723</v>
      </c>
      <c r="D281" s="178" t="s">
        <v>1684</v>
      </c>
      <c r="E281" s="313" t="s">
        <v>15238</v>
      </c>
      <c r="F281" s="178" t="s">
        <v>2473</v>
      </c>
      <c r="G281" s="178" t="s">
        <v>2474</v>
      </c>
      <c r="H281" s="178" t="s">
        <v>2475</v>
      </c>
      <c r="I281" s="178" t="s">
        <v>2476</v>
      </c>
      <c r="J281" s="178" t="s">
        <v>2477</v>
      </c>
      <c r="K281" s="298" t="s">
        <v>2478</v>
      </c>
      <c r="L281" s="329" t="s">
        <v>2479</v>
      </c>
      <c r="M281" s="178" t="s">
        <v>2936</v>
      </c>
    </row>
    <row r="282" spans="1:13" s="197" customFormat="1" ht="57">
      <c r="A282" s="178" t="s">
        <v>1771</v>
      </c>
      <c r="B282" s="178" t="s">
        <v>1381</v>
      </c>
      <c r="C282" s="178" t="s">
        <v>1724</v>
      </c>
      <c r="D282" s="178" t="s">
        <v>1791</v>
      </c>
      <c r="E282" s="313" t="s">
        <v>15239</v>
      </c>
      <c r="F282" s="178" t="s">
        <v>2480</v>
      </c>
      <c r="G282" s="178" t="s">
        <v>2481</v>
      </c>
      <c r="H282" s="178" t="s">
        <v>2482</v>
      </c>
      <c r="I282" s="178" t="s">
        <v>2483</v>
      </c>
      <c r="J282" s="178" t="s">
        <v>2484</v>
      </c>
      <c r="K282" s="298" t="s">
        <v>2485</v>
      </c>
      <c r="L282" s="329" t="s">
        <v>2486</v>
      </c>
      <c r="M282" s="178" t="s">
        <v>2937</v>
      </c>
    </row>
    <row r="283" spans="1:13" s="197" customFormat="1" ht="57">
      <c r="A283" s="178" t="s">
        <v>1772</v>
      </c>
      <c r="B283" s="178" t="s">
        <v>1381</v>
      </c>
      <c r="C283" s="178" t="s">
        <v>1725</v>
      </c>
      <c r="D283" s="178" t="s">
        <v>1685</v>
      </c>
      <c r="E283" s="313" t="s">
        <v>15240</v>
      </c>
      <c r="F283" s="178" t="s">
        <v>2487</v>
      </c>
      <c r="G283" s="178" t="s">
        <v>2488</v>
      </c>
      <c r="H283" s="178" t="s">
        <v>2489</v>
      </c>
      <c r="I283" s="178" t="s">
        <v>2490</v>
      </c>
      <c r="J283" s="178" t="s">
        <v>2491</v>
      </c>
      <c r="K283" s="298" t="s">
        <v>2492</v>
      </c>
      <c r="L283" s="329" t="s">
        <v>2493</v>
      </c>
      <c r="M283" s="178" t="s">
        <v>2938</v>
      </c>
    </row>
    <row r="284" spans="1:13" s="197" customFormat="1" ht="85.5">
      <c r="A284" s="178" t="s">
        <v>1773</v>
      </c>
      <c r="B284" s="178" t="s">
        <v>1381</v>
      </c>
      <c r="C284" s="178" t="s">
        <v>1726</v>
      </c>
      <c r="D284" s="178" t="s">
        <v>14601</v>
      </c>
      <c r="E284" s="313" t="s">
        <v>15241</v>
      </c>
      <c r="F284" s="178" t="s">
        <v>15011</v>
      </c>
      <c r="G284" s="178" t="s">
        <v>14797</v>
      </c>
      <c r="H284" s="178" t="s">
        <v>2494</v>
      </c>
      <c r="I284" s="178" t="s">
        <v>15411</v>
      </c>
      <c r="J284" s="178" t="s">
        <v>15397</v>
      </c>
      <c r="K284" s="298" t="s">
        <v>14776</v>
      </c>
      <c r="L284" s="329" t="s">
        <v>15372</v>
      </c>
      <c r="M284" s="213" t="s">
        <v>15286</v>
      </c>
    </row>
    <row r="285" spans="1:13" s="197" customFormat="1" ht="57">
      <c r="A285" s="178" t="s">
        <v>1774</v>
      </c>
      <c r="B285" s="178" t="s">
        <v>1381</v>
      </c>
      <c r="C285" s="178" t="s">
        <v>1727</v>
      </c>
      <c r="D285" s="178" t="s">
        <v>1683</v>
      </c>
      <c r="E285" s="313" t="s">
        <v>15242</v>
      </c>
      <c r="F285" s="178" t="s">
        <v>2495</v>
      </c>
      <c r="G285" s="178" t="s">
        <v>2496</v>
      </c>
      <c r="H285" s="178" t="s">
        <v>2497</v>
      </c>
      <c r="I285" s="178" t="s">
        <v>2498</v>
      </c>
      <c r="J285" s="178" t="s">
        <v>2499</v>
      </c>
      <c r="K285" s="298" t="s">
        <v>2500</v>
      </c>
      <c r="L285" s="329" t="s">
        <v>2501</v>
      </c>
      <c r="M285" s="178" t="s">
        <v>2939</v>
      </c>
    </row>
    <row r="286" spans="1:13" s="197" customFormat="1" ht="57">
      <c r="A286" s="178" t="s">
        <v>1775</v>
      </c>
      <c r="B286" s="178" t="s">
        <v>1381</v>
      </c>
      <c r="C286" s="178" t="s">
        <v>1728</v>
      </c>
      <c r="D286" s="178" t="s">
        <v>1686</v>
      </c>
      <c r="E286" s="313" t="s">
        <v>15243</v>
      </c>
      <c r="F286" s="178" t="s">
        <v>2502</v>
      </c>
      <c r="G286" s="178" t="s">
        <v>2503</v>
      </c>
      <c r="H286" s="178" t="s">
        <v>2504</v>
      </c>
      <c r="I286" s="178" t="s">
        <v>2505</v>
      </c>
      <c r="J286" s="178" t="s">
        <v>2506</v>
      </c>
      <c r="K286" s="298" t="s">
        <v>2507</v>
      </c>
      <c r="L286" s="329" t="s">
        <v>2508</v>
      </c>
      <c r="M286" s="178" t="s">
        <v>2940</v>
      </c>
    </row>
    <row r="287" spans="1:13" s="197" customFormat="1" ht="42.75">
      <c r="A287" s="178" t="s">
        <v>1776</v>
      </c>
      <c r="B287" s="178" t="s">
        <v>1381</v>
      </c>
      <c r="C287" s="178" t="s">
        <v>1729</v>
      </c>
      <c r="D287" s="178" t="s">
        <v>1687</v>
      </c>
      <c r="E287" s="313" t="s">
        <v>15244</v>
      </c>
      <c r="F287" s="178" t="s">
        <v>2509</v>
      </c>
      <c r="G287" s="178" t="s">
        <v>2510</v>
      </c>
      <c r="H287" s="178" t="s">
        <v>2511</v>
      </c>
      <c r="I287" s="178" t="s">
        <v>2512</v>
      </c>
      <c r="J287" s="178" t="s">
        <v>2513</v>
      </c>
      <c r="K287" s="298" t="s">
        <v>2514</v>
      </c>
      <c r="L287" s="329" t="s">
        <v>2515</v>
      </c>
      <c r="M287" s="178" t="s">
        <v>2941</v>
      </c>
    </row>
    <row r="288" spans="1:13" s="197" customFormat="1" ht="57">
      <c r="A288" s="178" t="s">
        <v>1777</v>
      </c>
      <c r="B288" s="178" t="s">
        <v>1381</v>
      </c>
      <c r="C288" s="178" t="s">
        <v>1730</v>
      </c>
      <c r="D288" s="178" t="s">
        <v>1688</v>
      </c>
      <c r="E288" s="313" t="s">
        <v>15245</v>
      </c>
      <c r="F288" s="178" t="s">
        <v>2516</v>
      </c>
      <c r="G288" s="178" t="s">
        <v>2517</v>
      </c>
      <c r="H288" s="178" t="s">
        <v>2518</v>
      </c>
      <c r="I288" s="178" t="s">
        <v>2519</v>
      </c>
      <c r="J288" s="178" t="s">
        <v>2520</v>
      </c>
      <c r="K288" s="298" t="s">
        <v>2521</v>
      </c>
      <c r="L288" s="329" t="s">
        <v>2522</v>
      </c>
      <c r="M288" s="178" t="s">
        <v>2942</v>
      </c>
    </row>
    <row r="289" spans="1:13" s="197" customFormat="1" ht="57">
      <c r="A289" s="178" t="s">
        <v>1778</v>
      </c>
      <c r="B289" s="178" t="s">
        <v>1381</v>
      </c>
      <c r="C289" s="178" t="s">
        <v>1731</v>
      </c>
      <c r="D289" s="178" t="s">
        <v>1689</v>
      </c>
      <c r="E289" s="313" t="s">
        <v>15246</v>
      </c>
      <c r="F289" s="178" t="s">
        <v>2523</v>
      </c>
      <c r="G289" s="178" t="s">
        <v>2524</v>
      </c>
      <c r="H289" s="178" t="s">
        <v>2525</v>
      </c>
      <c r="I289" s="178" t="s">
        <v>2526</v>
      </c>
      <c r="J289" s="178" t="s">
        <v>2527</v>
      </c>
      <c r="K289" s="298" t="s">
        <v>2528</v>
      </c>
      <c r="L289" s="329" t="s">
        <v>2529</v>
      </c>
      <c r="M289" s="178" t="s">
        <v>2943</v>
      </c>
    </row>
    <row r="290" spans="1:13" s="197" customFormat="1" ht="42.75">
      <c r="A290" s="178" t="s">
        <v>1779</v>
      </c>
      <c r="B290" s="178" t="s">
        <v>1381</v>
      </c>
      <c r="C290" s="178" t="s">
        <v>1732</v>
      </c>
      <c r="D290" s="178" t="s">
        <v>1690</v>
      </c>
      <c r="E290" s="313" t="s">
        <v>15247</v>
      </c>
      <c r="F290" s="178" t="s">
        <v>2530</v>
      </c>
      <c r="G290" s="178" t="s">
        <v>2531</v>
      </c>
      <c r="H290" s="178" t="s">
        <v>2532</v>
      </c>
      <c r="I290" s="178" t="s">
        <v>2533</v>
      </c>
      <c r="J290" s="178" t="s">
        <v>2534</v>
      </c>
      <c r="K290" s="298" t="s">
        <v>2535</v>
      </c>
      <c r="L290" s="329" t="s">
        <v>2536</v>
      </c>
      <c r="M290" s="178" t="s">
        <v>2944</v>
      </c>
    </row>
    <row r="291" spans="1:13" s="197" customFormat="1" ht="60" customHeight="1">
      <c r="A291" s="178" t="s">
        <v>1780</v>
      </c>
      <c r="B291" s="178" t="s">
        <v>1381</v>
      </c>
      <c r="C291" s="178" t="s">
        <v>1733</v>
      </c>
      <c r="D291" s="178" t="s">
        <v>1692</v>
      </c>
      <c r="E291" s="313" t="s">
        <v>15248</v>
      </c>
      <c r="F291" s="178" t="s">
        <v>2537</v>
      </c>
      <c r="G291" s="178" t="s">
        <v>2538</v>
      </c>
      <c r="H291" s="178" t="s">
        <v>2539</v>
      </c>
      <c r="I291" s="178" t="s">
        <v>2540</v>
      </c>
      <c r="J291" s="178" t="s">
        <v>2541</v>
      </c>
      <c r="K291" s="298" t="s">
        <v>2542</v>
      </c>
      <c r="L291" s="329" t="s">
        <v>2543</v>
      </c>
      <c r="M291" s="178" t="s">
        <v>2945</v>
      </c>
    </row>
    <row r="292" spans="1:13" s="197" customFormat="1" ht="60" customHeight="1">
      <c r="A292" s="178"/>
      <c r="B292" s="178"/>
      <c r="C292" s="178"/>
      <c r="D292" s="178" t="s">
        <v>1691</v>
      </c>
      <c r="E292" s="313" t="s">
        <v>15249</v>
      </c>
      <c r="F292" s="178" t="s">
        <v>2544</v>
      </c>
      <c r="G292" s="178" t="s">
        <v>2545</v>
      </c>
      <c r="H292" s="178" t="s">
        <v>2546</v>
      </c>
      <c r="I292" s="178" t="s">
        <v>2547</v>
      </c>
      <c r="J292" s="178" t="s">
        <v>2548</v>
      </c>
      <c r="K292" s="298" t="s">
        <v>2549</v>
      </c>
      <c r="L292" s="329" t="s">
        <v>2550</v>
      </c>
      <c r="M292" s="178" t="s">
        <v>2946</v>
      </c>
    </row>
    <row r="293" spans="1:13" s="197" customFormat="1" ht="57">
      <c r="A293" s="178" t="s">
        <v>1781</v>
      </c>
      <c r="B293" s="178" t="s">
        <v>1381</v>
      </c>
      <c r="C293" s="178" t="s">
        <v>1734</v>
      </c>
      <c r="D293" s="296" t="s">
        <v>14337</v>
      </c>
      <c r="E293" s="313" t="s">
        <v>15250</v>
      </c>
      <c r="F293" s="178" t="s">
        <v>2551</v>
      </c>
      <c r="G293" s="211" t="s">
        <v>2657</v>
      </c>
      <c r="H293" s="178" t="s">
        <v>2552</v>
      </c>
      <c r="I293" s="178" t="s">
        <v>2553</v>
      </c>
      <c r="J293" s="178" t="s">
        <v>2554</v>
      </c>
      <c r="K293" s="298" t="s">
        <v>2555</v>
      </c>
      <c r="L293" s="329" t="s">
        <v>2556</v>
      </c>
      <c r="M293" s="178" t="s">
        <v>2947</v>
      </c>
    </row>
    <row r="294" spans="1:13" s="197" customFormat="1" ht="57">
      <c r="A294" s="178" t="s">
        <v>2173</v>
      </c>
      <c r="B294" s="178" t="s">
        <v>1381</v>
      </c>
      <c r="C294" s="178" t="s">
        <v>1797</v>
      </c>
      <c r="D294" s="296" t="s">
        <v>14340</v>
      </c>
      <c r="E294" s="313" t="s">
        <v>15251</v>
      </c>
      <c r="F294" s="178" t="s">
        <v>2557</v>
      </c>
      <c r="G294" s="211" t="s">
        <v>2658</v>
      </c>
      <c r="H294" s="178" t="s">
        <v>2558</v>
      </c>
      <c r="I294" s="178" t="s">
        <v>2559</v>
      </c>
      <c r="J294" s="178" t="s">
        <v>2560</v>
      </c>
      <c r="K294" s="298" t="s">
        <v>2561</v>
      </c>
      <c r="L294" s="329" t="s">
        <v>2562</v>
      </c>
      <c r="M294" s="178" t="s">
        <v>2948</v>
      </c>
    </row>
    <row r="295" spans="1:13" s="197" customFormat="1" ht="57">
      <c r="A295" s="178" t="s">
        <v>2174</v>
      </c>
      <c r="B295" s="178" t="s">
        <v>1381</v>
      </c>
      <c r="C295" s="178" t="s">
        <v>1798</v>
      </c>
      <c r="D295" s="296" t="s">
        <v>14339</v>
      </c>
      <c r="E295" s="313" t="s">
        <v>15252</v>
      </c>
      <c r="F295" s="178" t="s">
        <v>2563</v>
      </c>
      <c r="G295" s="211" t="s">
        <v>2660</v>
      </c>
      <c r="H295" s="178" t="s">
        <v>2564</v>
      </c>
      <c r="I295" s="178" t="s">
        <v>2565</v>
      </c>
      <c r="J295" s="178" t="s">
        <v>2566</v>
      </c>
      <c r="K295" s="298" t="s">
        <v>2567</v>
      </c>
      <c r="L295" s="329" t="s">
        <v>2568</v>
      </c>
      <c r="M295" s="178" t="s">
        <v>2949</v>
      </c>
    </row>
    <row r="296" spans="1:13" s="197" customFormat="1" ht="57">
      <c r="A296" s="178" t="s">
        <v>2175</v>
      </c>
      <c r="B296" s="178" t="s">
        <v>1381</v>
      </c>
      <c r="C296" s="178" t="s">
        <v>1799</v>
      </c>
      <c r="D296" s="296" t="s">
        <v>14338</v>
      </c>
      <c r="E296" s="313" t="s">
        <v>15253</v>
      </c>
      <c r="F296" s="178" t="s">
        <v>2569</v>
      </c>
      <c r="G296" s="211" t="s">
        <v>2659</v>
      </c>
      <c r="H296" s="178" t="s">
        <v>2570</v>
      </c>
      <c r="I296" s="178" t="s">
        <v>2571</v>
      </c>
      <c r="J296" s="178" t="s">
        <v>2572</v>
      </c>
      <c r="K296" s="298" t="s">
        <v>2573</v>
      </c>
      <c r="L296" s="329" t="s">
        <v>2574</v>
      </c>
      <c r="M296" s="178" t="s">
        <v>2950</v>
      </c>
    </row>
    <row r="297" spans="1:13" s="197" customFormat="1" ht="28.5">
      <c r="A297" s="178" t="str">
        <f t="shared" ref="A297:A305" si="4">B297&amp;C297</f>
        <v>CheckerL62</v>
      </c>
      <c r="B297" s="178" t="s">
        <v>1381</v>
      </c>
      <c r="C297" s="178" t="s">
        <v>2583</v>
      </c>
      <c r="D297" s="178" t="s">
        <v>13725</v>
      </c>
      <c r="E297" s="315" t="s">
        <v>15254</v>
      </c>
      <c r="F297" s="197" t="s">
        <v>15012</v>
      </c>
      <c r="G297" s="211" t="s">
        <v>2656</v>
      </c>
      <c r="H297" s="178" t="s">
        <v>2587</v>
      </c>
      <c r="I297" s="178" t="s">
        <v>2588</v>
      </c>
      <c r="J297" s="178" t="s">
        <v>2589</v>
      </c>
      <c r="K297" s="300" t="s">
        <v>2590</v>
      </c>
      <c r="L297" s="325" t="s">
        <v>2591</v>
      </c>
      <c r="M297" s="178" t="s">
        <v>2951</v>
      </c>
    </row>
    <row r="298" spans="1:13" s="197" customFormat="1" ht="28.5">
      <c r="A298" s="178" t="str">
        <f t="shared" si="4"/>
        <v>CheckerL63</v>
      </c>
      <c r="B298" s="178" t="s">
        <v>1381</v>
      </c>
      <c r="C298" s="178" t="s">
        <v>2584</v>
      </c>
      <c r="D298" s="178" t="s">
        <v>13725</v>
      </c>
      <c r="E298" s="315" t="s">
        <v>15254</v>
      </c>
      <c r="F298" s="197" t="s">
        <v>15012</v>
      </c>
      <c r="G298" s="211" t="s">
        <v>2656</v>
      </c>
      <c r="H298" s="178" t="s">
        <v>2587</v>
      </c>
      <c r="I298" s="178" t="s">
        <v>2588</v>
      </c>
      <c r="J298" s="178" t="s">
        <v>2589</v>
      </c>
      <c r="K298" s="300" t="s">
        <v>2590</v>
      </c>
      <c r="L298" s="325" t="s">
        <v>2591</v>
      </c>
      <c r="M298" s="178" t="s">
        <v>2951</v>
      </c>
    </row>
    <row r="299" spans="1:13" ht="28.5">
      <c r="A299" s="178" t="str">
        <f t="shared" si="4"/>
        <v>CheckerL64</v>
      </c>
      <c r="B299" s="178" t="s">
        <v>1381</v>
      </c>
      <c r="C299" s="178" t="s">
        <v>2585</v>
      </c>
      <c r="D299" s="178" t="s">
        <v>13725</v>
      </c>
      <c r="E299" s="315" t="s">
        <v>15254</v>
      </c>
      <c r="F299" s="197" t="s">
        <v>15012</v>
      </c>
      <c r="G299" s="211" t="s">
        <v>2656</v>
      </c>
      <c r="H299" s="178" t="s">
        <v>2587</v>
      </c>
      <c r="I299" s="178" t="s">
        <v>2588</v>
      </c>
      <c r="J299" s="178" t="s">
        <v>2589</v>
      </c>
      <c r="K299" s="300" t="s">
        <v>2590</v>
      </c>
      <c r="L299" s="325" t="s">
        <v>2591</v>
      </c>
      <c r="M299" s="178" t="s">
        <v>2951</v>
      </c>
    </row>
    <row r="300" spans="1:13" ht="28.5">
      <c r="A300" s="178" t="str">
        <f t="shared" si="4"/>
        <v>CheckerL65</v>
      </c>
      <c r="B300" s="178" t="s">
        <v>1381</v>
      </c>
      <c r="C300" s="178" t="s">
        <v>2586</v>
      </c>
      <c r="D300" s="178" t="s">
        <v>13725</v>
      </c>
      <c r="E300" s="315" t="s">
        <v>15254</v>
      </c>
      <c r="F300" s="197" t="s">
        <v>15012</v>
      </c>
      <c r="G300" s="211" t="s">
        <v>2656</v>
      </c>
      <c r="H300" s="178" t="s">
        <v>2587</v>
      </c>
      <c r="I300" s="178" t="s">
        <v>2588</v>
      </c>
      <c r="J300" s="178" t="s">
        <v>2589</v>
      </c>
      <c r="K300" s="300" t="s">
        <v>2590</v>
      </c>
      <c r="L300" s="325" t="s">
        <v>2591</v>
      </c>
      <c r="M300" s="178" t="s">
        <v>2951</v>
      </c>
    </row>
    <row r="301" spans="1:13" ht="42.75">
      <c r="A301" s="178" t="str">
        <f t="shared" si="4"/>
        <v>Product ListA1</v>
      </c>
      <c r="B301" s="178" t="s">
        <v>1445</v>
      </c>
      <c r="C301" s="178" t="s">
        <v>728</v>
      </c>
      <c r="D301" s="293" t="s">
        <v>746</v>
      </c>
      <c r="E301" s="313" t="s">
        <v>15255</v>
      </c>
      <c r="F301" s="178" t="s">
        <v>14940</v>
      </c>
      <c r="G301" s="178" t="s">
        <v>652</v>
      </c>
      <c r="H301" s="178" t="s">
        <v>457</v>
      </c>
      <c r="I301" s="178" t="s">
        <v>288</v>
      </c>
      <c r="J301" s="294" t="s">
        <v>1504</v>
      </c>
      <c r="K301" s="299" t="s">
        <v>132</v>
      </c>
      <c r="L301" s="324" t="s">
        <v>82</v>
      </c>
      <c r="M301" s="293" t="s">
        <v>2952</v>
      </c>
    </row>
    <row r="302" spans="1:13">
      <c r="A302" s="178" t="str">
        <f t="shared" si="4"/>
        <v>Product ListB5</v>
      </c>
      <c r="B302" s="178" t="s">
        <v>1445</v>
      </c>
      <c r="C302" s="178" t="s">
        <v>1079</v>
      </c>
      <c r="D302" s="293" t="s">
        <v>579</v>
      </c>
      <c r="E302" s="313" t="s">
        <v>15256</v>
      </c>
      <c r="F302" s="178" t="s">
        <v>14941</v>
      </c>
      <c r="G302" s="178" t="s">
        <v>653</v>
      </c>
      <c r="H302" s="178" t="s">
        <v>458</v>
      </c>
      <c r="I302" s="178" t="s">
        <v>289</v>
      </c>
      <c r="J302" s="293" t="s">
        <v>1296</v>
      </c>
      <c r="K302" s="299" t="s">
        <v>133</v>
      </c>
      <c r="L302" s="339" t="s">
        <v>83</v>
      </c>
      <c r="M302" s="293" t="s">
        <v>2953</v>
      </c>
    </row>
    <row r="303" spans="1:13" ht="28.5">
      <c r="A303" s="178" t="str">
        <f t="shared" si="4"/>
        <v>Product ListC5</v>
      </c>
      <c r="B303" s="178" t="s">
        <v>1445</v>
      </c>
      <c r="C303" s="178" t="s">
        <v>1100</v>
      </c>
      <c r="D303" s="293" t="s">
        <v>580</v>
      </c>
      <c r="E303" s="313" t="s">
        <v>15257</v>
      </c>
      <c r="F303" s="178" t="s">
        <v>14942</v>
      </c>
      <c r="G303" s="178" t="s">
        <v>654</v>
      </c>
      <c r="H303" s="178" t="s">
        <v>459</v>
      </c>
      <c r="I303" s="178" t="s">
        <v>290</v>
      </c>
      <c r="J303" s="293" t="s">
        <v>1067</v>
      </c>
      <c r="K303" s="299" t="s">
        <v>134</v>
      </c>
      <c r="L303" s="339" t="s">
        <v>84</v>
      </c>
      <c r="M303" s="293" t="s">
        <v>2954</v>
      </c>
    </row>
    <row r="304" spans="1:13" ht="28.5">
      <c r="A304" s="178" t="str">
        <f t="shared" si="4"/>
        <v>Product ListD5</v>
      </c>
      <c r="B304" s="178" t="s">
        <v>1445</v>
      </c>
      <c r="C304" s="178" t="s">
        <v>1446</v>
      </c>
      <c r="D304" s="293" t="s">
        <v>960</v>
      </c>
      <c r="F304" s="178" t="s">
        <v>14908</v>
      </c>
      <c r="G304" s="178" t="s">
        <v>1051</v>
      </c>
      <c r="H304" s="178" t="s">
        <v>1052</v>
      </c>
      <c r="I304" s="178" t="s">
        <v>1053</v>
      </c>
      <c r="J304" s="293" t="s">
        <v>1156</v>
      </c>
      <c r="K304" s="299" t="s">
        <v>1054</v>
      </c>
      <c r="L304" s="339" t="s">
        <v>524</v>
      </c>
      <c r="M304" s="293" t="s">
        <v>2866</v>
      </c>
    </row>
    <row r="305" spans="1:13" ht="28.5">
      <c r="A305" s="178" t="str">
        <f t="shared" si="4"/>
        <v>GeneralCpy</v>
      </c>
      <c r="B305" s="178" t="s">
        <v>561</v>
      </c>
      <c r="C305" s="178" t="s">
        <v>562</v>
      </c>
      <c r="D305" s="178" t="s">
        <v>14571</v>
      </c>
      <c r="E305" s="313" t="s">
        <v>15258</v>
      </c>
      <c r="F305" s="178" t="s">
        <v>14571</v>
      </c>
      <c r="G305" s="178" t="s">
        <v>14571</v>
      </c>
      <c r="H305" s="178" t="s">
        <v>14571</v>
      </c>
      <c r="I305" s="178" t="s">
        <v>14571</v>
      </c>
      <c r="J305" s="178" t="s">
        <v>14571</v>
      </c>
      <c r="K305" s="298" t="s">
        <v>14571</v>
      </c>
      <c r="L305" s="329" t="s">
        <v>14571</v>
      </c>
      <c r="M305" s="178" t="s">
        <v>14572</v>
      </c>
    </row>
    <row r="306" spans="1:13">
      <c r="A306" s="178" t="s">
        <v>1642</v>
      </c>
      <c r="B306" s="178" t="s">
        <v>561</v>
      </c>
      <c r="K306" s="298"/>
      <c r="L306" s="324"/>
      <c r="M306" s="178"/>
    </row>
    <row r="307" spans="1:13">
      <c r="K307" s="298"/>
      <c r="L307" s="324"/>
      <c r="M307" s="178"/>
    </row>
    <row r="308" spans="1:13" ht="85.5">
      <c r="A308" s="178" t="s">
        <v>960</v>
      </c>
      <c r="D308" s="178" t="s">
        <v>3185</v>
      </c>
      <c r="E308" s="313" t="s">
        <v>15259</v>
      </c>
      <c r="F308" s="178" t="s">
        <v>3186</v>
      </c>
      <c r="G308" s="178" t="s">
        <v>3192</v>
      </c>
      <c r="H308" s="178" t="s">
        <v>3193</v>
      </c>
      <c r="I308" s="178" t="s">
        <v>3200</v>
      </c>
      <c r="J308" s="178" t="s">
        <v>3201</v>
      </c>
      <c r="K308" s="298" t="s">
        <v>3208</v>
      </c>
      <c r="L308" s="324" t="s">
        <v>3209</v>
      </c>
      <c r="M308" s="178" t="s">
        <v>3216</v>
      </c>
    </row>
    <row r="309" spans="1:13" ht="28.5">
      <c r="A309" s="178" t="s">
        <v>960</v>
      </c>
      <c r="D309" s="178" t="s">
        <v>350</v>
      </c>
      <c r="E309" s="313" t="s">
        <v>15260</v>
      </c>
      <c r="F309" s="178" t="s">
        <v>359</v>
      </c>
      <c r="G309" s="181" t="s">
        <v>355</v>
      </c>
      <c r="H309" s="178" t="s">
        <v>146</v>
      </c>
      <c r="I309" s="178" t="s">
        <v>291</v>
      </c>
      <c r="J309" s="178" t="s">
        <v>1505</v>
      </c>
      <c r="K309" s="298" t="s">
        <v>139</v>
      </c>
      <c r="L309" s="340" t="s">
        <v>353</v>
      </c>
      <c r="M309" s="178" t="s">
        <v>2955</v>
      </c>
    </row>
    <row r="310" spans="1:13" ht="28.5">
      <c r="A310" s="178" t="s">
        <v>960</v>
      </c>
      <c r="D310" s="178" t="s">
        <v>351</v>
      </c>
      <c r="E310" s="313" t="s">
        <v>15261</v>
      </c>
      <c r="F310" s="178" t="s">
        <v>360</v>
      </c>
      <c r="G310" s="181" t="s">
        <v>356</v>
      </c>
      <c r="H310" s="178" t="s">
        <v>147</v>
      </c>
      <c r="I310" s="178" t="s">
        <v>292</v>
      </c>
      <c r="J310" s="178" t="s">
        <v>1521</v>
      </c>
      <c r="K310" s="298" t="s">
        <v>140</v>
      </c>
      <c r="L310" s="340" t="s">
        <v>352</v>
      </c>
      <c r="M310" s="178" t="s">
        <v>2956</v>
      </c>
    </row>
    <row r="311" spans="1:13" ht="71.25">
      <c r="A311" s="178" t="s">
        <v>960</v>
      </c>
      <c r="D311" s="178" t="s">
        <v>345</v>
      </c>
      <c r="E311" s="313" t="s">
        <v>15262</v>
      </c>
      <c r="F311" s="178" t="s">
        <v>346</v>
      </c>
      <c r="G311" s="181" t="s">
        <v>357</v>
      </c>
      <c r="H311" s="178" t="s">
        <v>148</v>
      </c>
      <c r="I311" s="178" t="s">
        <v>293</v>
      </c>
      <c r="J311" s="178" t="s">
        <v>347</v>
      </c>
      <c r="K311" s="298" t="s">
        <v>348</v>
      </c>
      <c r="L311" s="340" t="s">
        <v>349</v>
      </c>
      <c r="M311" s="178" t="s">
        <v>2957</v>
      </c>
    </row>
    <row r="312" spans="1:13" ht="28.5">
      <c r="A312" s="178" t="s">
        <v>960</v>
      </c>
      <c r="D312" s="178" t="s">
        <v>337</v>
      </c>
      <c r="E312" s="313" t="s">
        <v>15263</v>
      </c>
      <c r="F312" s="178" t="s">
        <v>361</v>
      </c>
      <c r="G312" s="181" t="s">
        <v>338</v>
      </c>
      <c r="H312" s="178" t="s">
        <v>149</v>
      </c>
      <c r="I312" s="178" t="s">
        <v>294</v>
      </c>
      <c r="J312" s="178" t="s">
        <v>1506</v>
      </c>
      <c r="K312" s="298" t="s">
        <v>143</v>
      </c>
      <c r="L312" s="340" t="s">
        <v>354</v>
      </c>
      <c r="M312" s="178" t="s">
        <v>2958</v>
      </c>
    </row>
    <row r="313" spans="1:13" ht="42.75">
      <c r="A313" s="178" t="s">
        <v>960</v>
      </c>
      <c r="D313" s="178" t="s">
        <v>339</v>
      </c>
      <c r="E313" s="313" t="s">
        <v>15264</v>
      </c>
      <c r="F313" s="178" t="s">
        <v>362</v>
      </c>
      <c r="G313" s="181" t="s">
        <v>340</v>
      </c>
      <c r="H313" s="178" t="s">
        <v>150</v>
      </c>
      <c r="I313" s="178" t="s">
        <v>295</v>
      </c>
      <c r="J313" s="178" t="s">
        <v>1507</v>
      </c>
      <c r="K313" s="298" t="s">
        <v>141</v>
      </c>
      <c r="L313" s="340" t="s">
        <v>341</v>
      </c>
      <c r="M313" s="178" t="s">
        <v>2959</v>
      </c>
    </row>
    <row r="314" spans="1:13" ht="99.75">
      <c r="A314" s="178" t="s">
        <v>960</v>
      </c>
      <c r="D314" s="178" t="s">
        <v>344</v>
      </c>
      <c r="E314" s="313" t="s">
        <v>15265</v>
      </c>
      <c r="F314" s="178" t="s">
        <v>363</v>
      </c>
      <c r="G314" s="181" t="s">
        <v>358</v>
      </c>
      <c r="H314" s="178" t="s">
        <v>342</v>
      </c>
      <c r="I314" s="178" t="s">
        <v>296</v>
      </c>
      <c r="J314" s="178" t="s">
        <v>1508</v>
      </c>
      <c r="K314" s="298" t="s">
        <v>142</v>
      </c>
      <c r="L314" s="340" t="s">
        <v>343</v>
      </c>
      <c r="M314" s="178" t="s">
        <v>2960</v>
      </c>
    </row>
    <row r="315" spans="1:13">
      <c r="K315" s="298"/>
    </row>
    <row r="316" spans="1:13">
      <c r="K316" s="298"/>
    </row>
    <row r="317" spans="1:13">
      <c r="K317" s="298"/>
    </row>
    <row r="318" spans="1:13">
      <c r="K318" s="298"/>
    </row>
    <row r="319" spans="1:13">
      <c r="K319" s="298"/>
    </row>
    <row r="320" spans="1:13">
      <c r="K320" s="298"/>
    </row>
    <row r="321" spans="11:11">
      <c r="K321" s="298"/>
    </row>
    <row r="322" spans="11:11">
      <c r="K322" s="298"/>
    </row>
    <row r="323" spans="11:11">
      <c r="K323" s="298"/>
    </row>
    <row r="324" spans="11:11">
      <c r="K324" s="298"/>
    </row>
    <row r="325" spans="11:11">
      <c r="K325" s="298"/>
    </row>
    <row r="326" spans="11:11">
      <c r="K326" s="298"/>
    </row>
    <row r="327" spans="11:11">
      <c r="K327" s="298"/>
    </row>
    <row r="328" spans="11:11">
      <c r="K328" s="298"/>
    </row>
    <row r="329" spans="11:11">
      <c r="K329" s="298"/>
    </row>
    <row r="330" spans="11:11">
      <c r="K330" s="298"/>
    </row>
    <row r="331" spans="11:11">
      <c r="K331" s="298"/>
    </row>
    <row r="332" spans="11:11">
      <c r="K332" s="298"/>
    </row>
    <row r="333" spans="11:11">
      <c r="K333" s="298"/>
    </row>
    <row r="334" spans="11:11">
      <c r="K334" s="298"/>
    </row>
    <row r="335" spans="11:11">
      <c r="K335" s="298"/>
    </row>
    <row r="336" spans="11:11">
      <c r="K336" s="298"/>
    </row>
    <row r="337" spans="11:11">
      <c r="K337" s="298"/>
    </row>
    <row r="338" spans="11:11">
      <c r="K338" s="298"/>
    </row>
    <row r="339" spans="11:11">
      <c r="K339" s="298"/>
    </row>
    <row r="340" spans="11:11">
      <c r="K340" s="298"/>
    </row>
    <row r="341" spans="11:11">
      <c r="K341" s="298"/>
    </row>
    <row r="342" spans="11:11">
      <c r="K342" s="298"/>
    </row>
    <row r="343" spans="11:11">
      <c r="K343" s="298"/>
    </row>
    <row r="344" spans="11:11">
      <c r="K344" s="298"/>
    </row>
    <row r="345" spans="11:11">
      <c r="K345" s="298"/>
    </row>
    <row r="346" spans="11:11">
      <c r="K346" s="298"/>
    </row>
    <row r="347" spans="11:11">
      <c r="K347" s="298"/>
    </row>
    <row r="348" spans="11:11">
      <c r="K348" s="298"/>
    </row>
    <row r="349" spans="11:11">
      <c r="K349" s="298"/>
    </row>
    <row r="350" spans="11:11">
      <c r="K350" s="298"/>
    </row>
    <row r="351" spans="11:11">
      <c r="K351" s="298"/>
    </row>
    <row r="352" spans="11:11">
      <c r="K352" s="298"/>
    </row>
    <row r="353" spans="11:11">
      <c r="K353" s="298"/>
    </row>
    <row r="354" spans="11:11">
      <c r="K354" s="298"/>
    </row>
    <row r="355" spans="11:11">
      <c r="K355" s="298"/>
    </row>
    <row r="356" spans="11:11">
      <c r="K356" s="298"/>
    </row>
    <row r="357" spans="11:11">
      <c r="K357" s="298"/>
    </row>
    <row r="358" spans="11:11">
      <c r="K358" s="298"/>
    </row>
    <row r="359" spans="11:11">
      <c r="K359" s="298"/>
    </row>
    <row r="360" spans="11:11">
      <c r="K360" s="298"/>
    </row>
    <row r="361" spans="11:11">
      <c r="K361" s="298"/>
    </row>
    <row r="362" spans="11:11">
      <c r="K362" s="298"/>
    </row>
    <row r="363" spans="11:11">
      <c r="K363" s="298"/>
    </row>
    <row r="364" spans="11:11">
      <c r="K364" s="298"/>
    </row>
    <row r="365" spans="11:11">
      <c r="K365" s="298"/>
    </row>
    <row r="366" spans="11:11">
      <c r="K366" s="298"/>
    </row>
    <row r="367" spans="11:11">
      <c r="K367" s="298"/>
    </row>
    <row r="368" spans="11:11">
      <c r="K368" s="298"/>
    </row>
    <row r="369" spans="11:11">
      <c r="K369" s="298"/>
    </row>
    <row r="370" spans="11:11">
      <c r="K370" s="298"/>
    </row>
    <row r="371" spans="11:11">
      <c r="K371" s="298"/>
    </row>
    <row r="372" spans="11:11">
      <c r="K372" s="298"/>
    </row>
    <row r="373" spans="11:11">
      <c r="K373" s="298"/>
    </row>
    <row r="374" spans="11:11">
      <c r="K374" s="298"/>
    </row>
    <row r="375" spans="11:11">
      <c r="K375" s="298"/>
    </row>
    <row r="376" spans="11:11">
      <c r="K376" s="298"/>
    </row>
    <row r="377" spans="11:11">
      <c r="K377" s="298"/>
    </row>
    <row r="378" spans="11:11">
      <c r="K378" s="298"/>
    </row>
    <row r="379" spans="11:11">
      <c r="K379" s="298"/>
    </row>
    <row r="380" spans="11:11">
      <c r="K380" s="298"/>
    </row>
    <row r="381" spans="11:11">
      <c r="K381" s="298"/>
    </row>
    <row r="382" spans="11:11">
      <c r="K382" s="298"/>
    </row>
    <row r="383" spans="11:11">
      <c r="K383" s="298"/>
    </row>
    <row r="384" spans="11:11">
      <c r="K384" s="298"/>
    </row>
    <row r="385" spans="11:11">
      <c r="K385" s="298"/>
    </row>
    <row r="386" spans="11:11">
      <c r="K386" s="298"/>
    </row>
    <row r="387" spans="11:11">
      <c r="K387" s="298"/>
    </row>
    <row r="388" spans="11:11">
      <c r="K388" s="298"/>
    </row>
    <row r="389" spans="11:11">
      <c r="K389" s="298"/>
    </row>
    <row r="390" spans="11:11">
      <c r="K390" s="298"/>
    </row>
    <row r="391" spans="11:11">
      <c r="K391" s="298"/>
    </row>
    <row r="392" spans="11:11">
      <c r="K392" s="298"/>
    </row>
    <row r="393" spans="11:11">
      <c r="K393" s="298"/>
    </row>
    <row r="394" spans="11:11">
      <c r="K394" s="298"/>
    </row>
    <row r="395" spans="11:11">
      <c r="K395" s="298"/>
    </row>
    <row r="396" spans="11:11">
      <c r="K396" s="298"/>
    </row>
    <row r="397" spans="11:11">
      <c r="K397" s="298"/>
    </row>
    <row r="398" spans="11:11">
      <c r="K398" s="298"/>
    </row>
    <row r="399" spans="11:11">
      <c r="K399" s="298"/>
    </row>
    <row r="400" spans="11:11">
      <c r="K400" s="298"/>
    </row>
    <row r="401" spans="11:11">
      <c r="K401" s="298"/>
    </row>
    <row r="402" spans="11:11">
      <c r="K402" s="298"/>
    </row>
    <row r="403" spans="11:11">
      <c r="K403" s="298"/>
    </row>
    <row r="404" spans="11:11">
      <c r="K404" s="298"/>
    </row>
    <row r="405" spans="11:11">
      <c r="K405" s="298"/>
    </row>
    <row r="406" spans="11:11">
      <c r="K406" s="298"/>
    </row>
    <row r="407" spans="11:11">
      <c r="K407" s="298"/>
    </row>
    <row r="408" spans="11:11">
      <c r="K408" s="298"/>
    </row>
    <row r="409" spans="11:11">
      <c r="K409" s="298"/>
    </row>
    <row r="410" spans="11:11">
      <c r="K410" s="298"/>
    </row>
    <row r="411" spans="11:11">
      <c r="K411" s="298"/>
    </row>
    <row r="412" spans="11:11">
      <c r="K412" s="298"/>
    </row>
    <row r="413" spans="11:11">
      <c r="K413" s="298"/>
    </row>
    <row r="414" spans="11:11">
      <c r="K414" s="298"/>
    </row>
    <row r="415" spans="11:11">
      <c r="K415" s="298"/>
    </row>
    <row r="416" spans="11:11">
      <c r="K416" s="298"/>
    </row>
    <row r="417" spans="11:11">
      <c r="K417" s="298"/>
    </row>
    <row r="418" spans="11:11">
      <c r="K418" s="298"/>
    </row>
    <row r="419" spans="11:11">
      <c r="K419" s="298"/>
    </row>
    <row r="420" spans="11:11">
      <c r="K420" s="298"/>
    </row>
    <row r="421" spans="11:11">
      <c r="K421" s="298"/>
    </row>
    <row r="422" spans="11:11">
      <c r="K422" s="298"/>
    </row>
    <row r="423" spans="11:11">
      <c r="K423" s="298"/>
    </row>
    <row r="424" spans="11:11">
      <c r="K424" s="298"/>
    </row>
    <row r="425" spans="11:11">
      <c r="K425" s="298"/>
    </row>
    <row r="426" spans="11:11">
      <c r="K426" s="298"/>
    </row>
    <row r="427" spans="11:11">
      <c r="K427" s="298"/>
    </row>
    <row r="428" spans="11:11">
      <c r="K428" s="298"/>
    </row>
    <row r="429" spans="11:11">
      <c r="K429" s="298"/>
    </row>
    <row r="430" spans="11:11">
      <c r="K430" s="298"/>
    </row>
    <row r="431" spans="11:11">
      <c r="K431" s="298"/>
    </row>
    <row r="432" spans="11:11">
      <c r="K432" s="298"/>
    </row>
    <row r="433" spans="11:11">
      <c r="K433" s="298"/>
    </row>
    <row r="434" spans="11:11">
      <c r="K434" s="298"/>
    </row>
    <row r="435" spans="11:11">
      <c r="K435" s="298"/>
    </row>
    <row r="436" spans="11:11">
      <c r="K436" s="298"/>
    </row>
    <row r="437" spans="11:11">
      <c r="K437" s="298"/>
    </row>
    <row r="438" spans="11:11">
      <c r="K438" s="298"/>
    </row>
    <row r="439" spans="11:11">
      <c r="K439" s="298"/>
    </row>
    <row r="440" spans="11:11">
      <c r="K440" s="298"/>
    </row>
    <row r="441" spans="11:11">
      <c r="K441" s="298"/>
    </row>
    <row r="442" spans="11:11">
      <c r="K442" s="298"/>
    </row>
    <row r="443" spans="11:11">
      <c r="K443" s="298"/>
    </row>
    <row r="444" spans="11:11">
      <c r="K444" s="298"/>
    </row>
    <row r="445" spans="11:11">
      <c r="K445" s="298"/>
    </row>
    <row r="446" spans="11:11">
      <c r="K446" s="298"/>
    </row>
    <row r="447" spans="11:11">
      <c r="K447" s="298"/>
    </row>
    <row r="448" spans="11:11">
      <c r="K448" s="298"/>
    </row>
    <row r="449" spans="11:11">
      <c r="K449" s="298"/>
    </row>
    <row r="450" spans="11:11">
      <c r="K450" s="298"/>
    </row>
    <row r="451" spans="11:11">
      <c r="K451" s="298"/>
    </row>
    <row r="452" spans="11:11">
      <c r="K452" s="298"/>
    </row>
    <row r="453" spans="11:11">
      <c r="K453" s="298"/>
    </row>
    <row r="454" spans="11:11">
      <c r="K454" s="298"/>
    </row>
    <row r="455" spans="11:11">
      <c r="K455" s="298"/>
    </row>
    <row r="456" spans="11:11">
      <c r="K456" s="298"/>
    </row>
    <row r="457" spans="11:11">
      <c r="K457" s="298"/>
    </row>
    <row r="458" spans="11:11">
      <c r="K458" s="298"/>
    </row>
    <row r="459" spans="11:11">
      <c r="K459" s="298"/>
    </row>
    <row r="460" spans="11:11">
      <c r="K460" s="298"/>
    </row>
    <row r="461" spans="11:11">
      <c r="K461" s="298"/>
    </row>
    <row r="462" spans="11:11">
      <c r="K462" s="298"/>
    </row>
    <row r="463" spans="11:11">
      <c r="K463" s="298"/>
    </row>
    <row r="464" spans="11:11">
      <c r="K464" s="298"/>
    </row>
    <row r="465" spans="11:11">
      <c r="K465" s="298"/>
    </row>
    <row r="466" spans="11:11">
      <c r="K466" s="298"/>
    </row>
    <row r="467" spans="11:11">
      <c r="K467" s="298"/>
    </row>
    <row r="468" spans="11:11">
      <c r="K468" s="298"/>
    </row>
    <row r="469" spans="11:11">
      <c r="K469" s="298"/>
    </row>
    <row r="470" spans="11:11">
      <c r="K470" s="298"/>
    </row>
    <row r="471" spans="11:11">
      <c r="K471" s="298"/>
    </row>
    <row r="472" spans="11:11">
      <c r="K472" s="298"/>
    </row>
    <row r="473" spans="11:11">
      <c r="K473" s="298"/>
    </row>
    <row r="474" spans="11:11">
      <c r="K474" s="298"/>
    </row>
    <row r="475" spans="11:11">
      <c r="K475" s="298"/>
    </row>
    <row r="476" spans="11:11">
      <c r="K476" s="298"/>
    </row>
    <row r="477" spans="11:11">
      <c r="K477" s="298"/>
    </row>
    <row r="478" spans="11:11">
      <c r="K478" s="298"/>
    </row>
    <row r="479" spans="11:11">
      <c r="K479" s="298"/>
    </row>
    <row r="480" spans="11:11">
      <c r="K480" s="298"/>
    </row>
    <row r="481" spans="11:11">
      <c r="K481" s="298"/>
    </row>
    <row r="482" spans="11:11">
      <c r="K482" s="298"/>
    </row>
    <row r="483" spans="11:11">
      <c r="K483" s="298"/>
    </row>
    <row r="484" spans="11:11">
      <c r="K484" s="298"/>
    </row>
    <row r="485" spans="11:11">
      <c r="K485" s="298"/>
    </row>
    <row r="486" spans="11:11">
      <c r="K486" s="298"/>
    </row>
    <row r="487" spans="11:11">
      <c r="K487" s="298"/>
    </row>
    <row r="488" spans="11:11">
      <c r="K488" s="298"/>
    </row>
    <row r="489" spans="11:11">
      <c r="K489" s="298"/>
    </row>
    <row r="490" spans="11:11">
      <c r="K490" s="298"/>
    </row>
    <row r="491" spans="11:11">
      <c r="K491" s="298"/>
    </row>
    <row r="492" spans="11:11">
      <c r="K492" s="298"/>
    </row>
    <row r="493" spans="11:11">
      <c r="K493" s="298"/>
    </row>
    <row r="494" spans="11:11">
      <c r="K494" s="298"/>
    </row>
    <row r="495" spans="11:11">
      <c r="K495" s="298"/>
    </row>
    <row r="496" spans="11:11">
      <c r="K496" s="298"/>
    </row>
    <row r="497" spans="11:11">
      <c r="K497" s="298"/>
    </row>
    <row r="498" spans="11:11">
      <c r="K498" s="298"/>
    </row>
    <row r="499" spans="11:11">
      <c r="K499" s="298"/>
    </row>
    <row r="500" spans="11:11">
      <c r="K500" s="298"/>
    </row>
    <row r="501" spans="11:11">
      <c r="K501" s="298"/>
    </row>
    <row r="502" spans="11:11">
      <c r="K502" s="298"/>
    </row>
    <row r="503" spans="11:11">
      <c r="K503" s="298"/>
    </row>
    <row r="504" spans="11:11">
      <c r="K504" s="298"/>
    </row>
    <row r="505" spans="11:11">
      <c r="K505" s="298"/>
    </row>
    <row r="506" spans="11:11">
      <c r="K506" s="298"/>
    </row>
    <row r="507" spans="11:11">
      <c r="K507" s="298"/>
    </row>
    <row r="508" spans="11:11">
      <c r="K508" s="298"/>
    </row>
    <row r="509" spans="11:11">
      <c r="K509" s="298"/>
    </row>
    <row r="510" spans="11:11">
      <c r="K510" s="298"/>
    </row>
    <row r="511" spans="11:11">
      <c r="K511" s="298"/>
    </row>
    <row r="512" spans="11:11">
      <c r="K512" s="298"/>
    </row>
    <row r="513" spans="11:11">
      <c r="K513" s="298"/>
    </row>
    <row r="514" spans="11:11">
      <c r="K514" s="298"/>
    </row>
    <row r="515" spans="11:11">
      <c r="K515" s="298"/>
    </row>
    <row r="516" spans="11:11">
      <c r="K516" s="298"/>
    </row>
    <row r="517" spans="11:11">
      <c r="K517" s="298"/>
    </row>
    <row r="518" spans="11:11">
      <c r="K518" s="298"/>
    </row>
    <row r="519" spans="11:11">
      <c r="K519" s="298"/>
    </row>
    <row r="520" spans="11:11">
      <c r="K520" s="298"/>
    </row>
    <row r="521" spans="11:11">
      <c r="K521" s="298"/>
    </row>
    <row r="522" spans="11:11">
      <c r="K522" s="298"/>
    </row>
    <row r="523" spans="11:11">
      <c r="K523" s="298"/>
    </row>
    <row r="524" spans="11:11">
      <c r="K524" s="298"/>
    </row>
    <row r="525" spans="11:11">
      <c r="K525" s="298"/>
    </row>
    <row r="526" spans="11:11">
      <c r="K526" s="298"/>
    </row>
    <row r="527" spans="11:11">
      <c r="K527" s="298"/>
    </row>
    <row r="528" spans="11:11">
      <c r="K528" s="298"/>
    </row>
    <row r="529" spans="11:11">
      <c r="K529" s="298"/>
    </row>
    <row r="530" spans="11:11">
      <c r="K530" s="298"/>
    </row>
    <row r="531" spans="11:11">
      <c r="K531" s="298"/>
    </row>
    <row r="532" spans="11:11">
      <c r="K532" s="298"/>
    </row>
    <row r="533" spans="11:11">
      <c r="K533" s="298"/>
    </row>
    <row r="534" spans="11:11">
      <c r="K534" s="298"/>
    </row>
    <row r="535" spans="11:11">
      <c r="K535" s="298"/>
    </row>
    <row r="536" spans="11:11">
      <c r="K536" s="298"/>
    </row>
    <row r="537" spans="11:11">
      <c r="K537" s="298"/>
    </row>
    <row r="538" spans="11:11">
      <c r="K538" s="298"/>
    </row>
    <row r="539" spans="11:11">
      <c r="K539" s="298"/>
    </row>
    <row r="540" spans="11:11">
      <c r="K540" s="298"/>
    </row>
    <row r="541" spans="11:11">
      <c r="K541" s="298"/>
    </row>
    <row r="542" spans="11:11">
      <c r="K542" s="298"/>
    </row>
    <row r="543" spans="11:11">
      <c r="K543" s="298"/>
    </row>
    <row r="544" spans="11:11">
      <c r="K544" s="298"/>
    </row>
    <row r="545" spans="11:11">
      <c r="K545" s="298"/>
    </row>
    <row r="546" spans="11:11">
      <c r="K546" s="298"/>
    </row>
    <row r="547" spans="11:11">
      <c r="K547" s="298"/>
    </row>
    <row r="548" spans="11:11">
      <c r="K548" s="298"/>
    </row>
    <row r="549" spans="11:11">
      <c r="K549" s="298"/>
    </row>
    <row r="550" spans="11:11">
      <c r="K550" s="298"/>
    </row>
    <row r="551" spans="11:11">
      <c r="K551" s="298"/>
    </row>
    <row r="552" spans="11:11">
      <c r="K552" s="298"/>
    </row>
    <row r="553" spans="11:11">
      <c r="K553" s="298"/>
    </row>
    <row r="554" spans="11:11">
      <c r="K554" s="298"/>
    </row>
    <row r="555" spans="11:11">
      <c r="K555" s="298"/>
    </row>
    <row r="556" spans="11:11">
      <c r="K556" s="298"/>
    </row>
    <row r="557" spans="11:11">
      <c r="K557" s="298"/>
    </row>
    <row r="558" spans="11:11">
      <c r="K558" s="298"/>
    </row>
    <row r="559" spans="11:11">
      <c r="K559" s="298"/>
    </row>
    <row r="560" spans="11:11">
      <c r="K560" s="298"/>
    </row>
    <row r="561" spans="11:11">
      <c r="K561" s="298"/>
    </row>
    <row r="562" spans="11:11">
      <c r="K562" s="298"/>
    </row>
    <row r="563" spans="11:11">
      <c r="K563" s="298"/>
    </row>
    <row r="564" spans="11:11">
      <c r="K564" s="298"/>
    </row>
    <row r="565" spans="11:11">
      <c r="K565" s="298"/>
    </row>
    <row r="566" spans="11:11">
      <c r="K566" s="298"/>
    </row>
    <row r="567" spans="11:11">
      <c r="K567" s="298"/>
    </row>
    <row r="568" spans="11:11">
      <c r="K568" s="298"/>
    </row>
    <row r="569" spans="11:11">
      <c r="K569" s="298"/>
    </row>
    <row r="570" spans="11:11">
      <c r="K570" s="298"/>
    </row>
    <row r="571" spans="11:11">
      <c r="K571" s="298"/>
    </row>
    <row r="572" spans="11:11">
      <c r="K572" s="298"/>
    </row>
    <row r="573" spans="11:11">
      <c r="K573" s="298"/>
    </row>
    <row r="574" spans="11:11">
      <c r="K574" s="298"/>
    </row>
    <row r="575" spans="11:11">
      <c r="K575" s="298"/>
    </row>
    <row r="576" spans="11:11">
      <c r="K576" s="298"/>
    </row>
    <row r="577" spans="11:11">
      <c r="K577" s="298"/>
    </row>
    <row r="578" spans="11:11">
      <c r="K578" s="298"/>
    </row>
    <row r="579" spans="11:11">
      <c r="K579" s="298"/>
    </row>
    <row r="580" spans="11:11">
      <c r="K580" s="298"/>
    </row>
    <row r="581" spans="11:11">
      <c r="K581" s="298"/>
    </row>
    <row r="582" spans="11:11">
      <c r="K582" s="298"/>
    </row>
    <row r="583" spans="11:11">
      <c r="K583" s="298"/>
    </row>
    <row r="584" spans="11:11">
      <c r="K584" s="298"/>
    </row>
    <row r="585" spans="11:11">
      <c r="K585" s="298"/>
    </row>
    <row r="586" spans="11:11">
      <c r="K586" s="298"/>
    </row>
    <row r="587" spans="11:11">
      <c r="K587" s="298"/>
    </row>
    <row r="588" spans="11:11">
      <c r="K588" s="298"/>
    </row>
    <row r="589" spans="11:11">
      <c r="K589" s="298"/>
    </row>
    <row r="590" spans="11:11">
      <c r="K590" s="298"/>
    </row>
    <row r="591" spans="11:11">
      <c r="K591" s="298"/>
    </row>
    <row r="592" spans="11:11">
      <c r="K592" s="298"/>
    </row>
    <row r="593" spans="11:11">
      <c r="K593" s="298"/>
    </row>
    <row r="594" spans="11:11">
      <c r="K594" s="298"/>
    </row>
    <row r="595" spans="11:11">
      <c r="K595" s="298"/>
    </row>
    <row r="596" spans="11:11">
      <c r="K596" s="298"/>
    </row>
    <row r="597" spans="11:11">
      <c r="K597" s="298"/>
    </row>
    <row r="598" spans="11:11">
      <c r="K598" s="298"/>
    </row>
    <row r="599" spans="11:11">
      <c r="K599" s="298"/>
    </row>
    <row r="600" spans="11:11">
      <c r="K600" s="298"/>
    </row>
    <row r="601" spans="11:11">
      <c r="K601" s="298"/>
    </row>
    <row r="602" spans="11:11">
      <c r="K602" s="298"/>
    </row>
    <row r="603" spans="11:11">
      <c r="K603" s="298"/>
    </row>
    <row r="604" spans="11:11">
      <c r="K604" s="298"/>
    </row>
    <row r="605" spans="11:11">
      <c r="K605" s="298"/>
    </row>
    <row r="606" spans="11:11">
      <c r="K606" s="298"/>
    </row>
    <row r="607" spans="11:11">
      <c r="K607" s="298"/>
    </row>
    <row r="608" spans="11:11">
      <c r="K608" s="298"/>
    </row>
    <row r="609" spans="11:11">
      <c r="K609" s="298"/>
    </row>
    <row r="610" spans="11:11">
      <c r="K610" s="298"/>
    </row>
    <row r="611" spans="11:11">
      <c r="K611" s="298"/>
    </row>
    <row r="612" spans="11:11">
      <c r="K612" s="298"/>
    </row>
    <row r="613" spans="11:11">
      <c r="K613" s="298"/>
    </row>
    <row r="614" spans="11:11">
      <c r="K614" s="298"/>
    </row>
    <row r="615" spans="11:11">
      <c r="K615" s="298"/>
    </row>
    <row r="616" spans="11:11">
      <c r="K616" s="298"/>
    </row>
    <row r="617" spans="11:11">
      <c r="K617" s="298"/>
    </row>
    <row r="618" spans="11:11">
      <c r="K618" s="298"/>
    </row>
    <row r="619" spans="11:11">
      <c r="K619" s="298"/>
    </row>
    <row r="620" spans="11:11">
      <c r="K620" s="298"/>
    </row>
    <row r="621" spans="11:11">
      <c r="K621" s="298"/>
    </row>
    <row r="622" spans="11:11">
      <c r="K622" s="298"/>
    </row>
    <row r="623" spans="11:11">
      <c r="K623" s="298"/>
    </row>
    <row r="624" spans="11:11">
      <c r="K624" s="298"/>
    </row>
    <row r="625" spans="11:11">
      <c r="K625" s="298"/>
    </row>
    <row r="626" spans="11:11">
      <c r="K626" s="298"/>
    </row>
    <row r="627" spans="11:11">
      <c r="K627" s="298"/>
    </row>
    <row r="628" spans="11:11">
      <c r="K628" s="298"/>
    </row>
    <row r="629" spans="11:11">
      <c r="K629" s="298"/>
    </row>
    <row r="630" spans="11:11">
      <c r="K630" s="298"/>
    </row>
    <row r="631" spans="11:11">
      <c r="K631" s="298"/>
    </row>
    <row r="632" spans="11:11">
      <c r="K632" s="298"/>
    </row>
    <row r="633" spans="11:11">
      <c r="K633" s="298"/>
    </row>
    <row r="634" spans="11:11">
      <c r="K634" s="298"/>
    </row>
    <row r="635" spans="11:11">
      <c r="K635" s="298"/>
    </row>
    <row r="636" spans="11:11">
      <c r="K636" s="298"/>
    </row>
    <row r="637" spans="11:11">
      <c r="K637" s="298"/>
    </row>
    <row r="638" spans="11:11">
      <c r="K638" s="298"/>
    </row>
    <row r="639" spans="11:11">
      <c r="K639" s="298"/>
    </row>
    <row r="640" spans="11:11">
      <c r="K640" s="298"/>
    </row>
    <row r="641" spans="11:11">
      <c r="K641" s="298"/>
    </row>
    <row r="642" spans="11:11">
      <c r="K642" s="298"/>
    </row>
    <row r="643" spans="11:11">
      <c r="K643" s="298"/>
    </row>
    <row r="644" spans="11:11">
      <c r="K644" s="298"/>
    </row>
    <row r="645" spans="11:11">
      <c r="K645" s="298"/>
    </row>
    <row r="646" spans="11:11">
      <c r="K646" s="298"/>
    </row>
    <row r="647" spans="11:11">
      <c r="K647" s="298"/>
    </row>
    <row r="648" spans="11:11">
      <c r="K648" s="298"/>
    </row>
    <row r="649" spans="11:11">
      <c r="K649" s="298"/>
    </row>
    <row r="650" spans="11:11">
      <c r="K650" s="298"/>
    </row>
    <row r="651" spans="11:11">
      <c r="K651" s="298"/>
    </row>
    <row r="652" spans="11:11">
      <c r="K652" s="298"/>
    </row>
    <row r="653" spans="11:11">
      <c r="K653" s="298"/>
    </row>
    <row r="654" spans="11:11">
      <c r="K654" s="298"/>
    </row>
    <row r="655" spans="11:11">
      <c r="K655" s="298"/>
    </row>
    <row r="656" spans="11:11">
      <c r="K656" s="298"/>
    </row>
    <row r="657" spans="11:11">
      <c r="K657" s="298"/>
    </row>
    <row r="658" spans="11:11">
      <c r="K658" s="298"/>
    </row>
    <row r="659" spans="11:11">
      <c r="K659" s="298"/>
    </row>
    <row r="660" spans="11:11">
      <c r="K660" s="298"/>
    </row>
    <row r="661" spans="11:11">
      <c r="K661" s="298"/>
    </row>
    <row r="662" spans="11:11">
      <c r="K662" s="298"/>
    </row>
    <row r="663" spans="11:11">
      <c r="K663" s="298"/>
    </row>
    <row r="664" spans="11:11">
      <c r="K664" s="298"/>
    </row>
    <row r="665" spans="11:11">
      <c r="K665" s="298"/>
    </row>
    <row r="666" spans="11:11">
      <c r="K666" s="298"/>
    </row>
    <row r="667" spans="11:11">
      <c r="K667" s="298"/>
    </row>
    <row r="668" spans="11:11">
      <c r="K668" s="298"/>
    </row>
    <row r="669" spans="11:11">
      <c r="K669" s="298"/>
    </row>
    <row r="670" spans="11:11">
      <c r="K670" s="298"/>
    </row>
    <row r="671" spans="11:11">
      <c r="K671" s="298"/>
    </row>
    <row r="672" spans="11:11">
      <c r="K672" s="298"/>
    </row>
    <row r="673" spans="11:11">
      <c r="K673" s="298"/>
    </row>
    <row r="674" spans="11:11">
      <c r="K674" s="298"/>
    </row>
    <row r="675" spans="11:11">
      <c r="K675" s="298"/>
    </row>
    <row r="676" spans="11:11">
      <c r="K676" s="298"/>
    </row>
    <row r="677" spans="11:11">
      <c r="K677" s="298"/>
    </row>
    <row r="678" spans="11:11">
      <c r="K678" s="298"/>
    </row>
    <row r="679" spans="11:11">
      <c r="K679" s="298"/>
    </row>
    <row r="680" spans="11:11">
      <c r="K680" s="298"/>
    </row>
    <row r="681" spans="11:11">
      <c r="K681" s="298"/>
    </row>
    <row r="682" spans="11:11">
      <c r="K682" s="298"/>
    </row>
    <row r="683" spans="11:11">
      <c r="K683" s="298"/>
    </row>
    <row r="684" spans="11:11">
      <c r="K684" s="298"/>
    </row>
    <row r="685" spans="11:11">
      <c r="K685" s="298"/>
    </row>
    <row r="686" spans="11:11">
      <c r="K686" s="298"/>
    </row>
    <row r="687" spans="11:11">
      <c r="K687" s="298"/>
    </row>
    <row r="688" spans="11:11">
      <c r="K688" s="298"/>
    </row>
    <row r="689" spans="11:11">
      <c r="K689" s="298"/>
    </row>
    <row r="690" spans="11:11">
      <c r="K690" s="298"/>
    </row>
    <row r="691" spans="11:11">
      <c r="K691" s="298"/>
    </row>
    <row r="692" spans="11:11">
      <c r="K692" s="298"/>
    </row>
    <row r="693" spans="11:11">
      <c r="K693" s="298"/>
    </row>
    <row r="694" spans="11:11">
      <c r="K694" s="298"/>
    </row>
    <row r="695" spans="11:11">
      <c r="K695" s="298"/>
    </row>
    <row r="696" spans="11:11">
      <c r="K696" s="298"/>
    </row>
    <row r="697" spans="11:11">
      <c r="K697" s="298"/>
    </row>
    <row r="698" spans="11:11">
      <c r="K698" s="298"/>
    </row>
    <row r="699" spans="11:11">
      <c r="K699" s="298"/>
    </row>
    <row r="700" spans="11:11">
      <c r="K700" s="298"/>
    </row>
    <row r="701" spans="11:11">
      <c r="K701" s="298"/>
    </row>
    <row r="702" spans="11:11">
      <c r="K702" s="298"/>
    </row>
    <row r="703" spans="11:11">
      <c r="K703" s="298"/>
    </row>
    <row r="704" spans="11:11">
      <c r="K704" s="298"/>
    </row>
    <row r="705" spans="11:11">
      <c r="K705" s="298"/>
    </row>
    <row r="706" spans="11:11">
      <c r="K706" s="298"/>
    </row>
    <row r="707" spans="11:11">
      <c r="K707" s="298"/>
    </row>
    <row r="708" spans="11:11">
      <c r="K708" s="298"/>
    </row>
    <row r="709" spans="11:11">
      <c r="K709" s="298"/>
    </row>
    <row r="710" spans="11:11">
      <c r="K710" s="298"/>
    </row>
    <row r="711" spans="11:11">
      <c r="K711" s="298"/>
    </row>
    <row r="712" spans="11:11">
      <c r="K712" s="298"/>
    </row>
    <row r="713" spans="11:11">
      <c r="K713" s="298"/>
    </row>
    <row r="714" spans="11:11">
      <c r="K714" s="298"/>
    </row>
    <row r="715" spans="11:11">
      <c r="K715" s="298"/>
    </row>
    <row r="716" spans="11:11">
      <c r="K716" s="298"/>
    </row>
    <row r="717" spans="11:11">
      <c r="K717" s="298"/>
    </row>
    <row r="718" spans="11:11">
      <c r="K718" s="298"/>
    </row>
    <row r="719" spans="11:11">
      <c r="K719" s="298"/>
    </row>
    <row r="720" spans="11:11">
      <c r="K720" s="298"/>
    </row>
    <row r="721" spans="11:11">
      <c r="K721" s="298"/>
    </row>
    <row r="722" spans="11:11">
      <c r="K722" s="298"/>
    </row>
    <row r="723" spans="11:11">
      <c r="K723" s="298"/>
    </row>
    <row r="724" spans="11:11">
      <c r="K724" s="298"/>
    </row>
    <row r="725" spans="11:11">
      <c r="K725" s="298"/>
    </row>
    <row r="726" spans="11:11">
      <c r="K726" s="298"/>
    </row>
    <row r="727" spans="11:11">
      <c r="K727" s="298"/>
    </row>
    <row r="728" spans="11:11">
      <c r="K728" s="298"/>
    </row>
    <row r="729" spans="11:11">
      <c r="K729" s="298"/>
    </row>
    <row r="730" spans="11:11">
      <c r="K730" s="298"/>
    </row>
    <row r="731" spans="11:11">
      <c r="K731" s="298"/>
    </row>
    <row r="732" spans="11:11">
      <c r="K732" s="298"/>
    </row>
    <row r="733" spans="11:11">
      <c r="K733" s="298"/>
    </row>
    <row r="734" spans="11:11">
      <c r="K734" s="298"/>
    </row>
    <row r="735" spans="11:11">
      <c r="K735" s="298"/>
    </row>
    <row r="736" spans="11:11">
      <c r="K736" s="298"/>
    </row>
    <row r="737" spans="11:11">
      <c r="K737" s="298"/>
    </row>
    <row r="738" spans="11:11">
      <c r="K738" s="298"/>
    </row>
    <row r="739" spans="11:11">
      <c r="K739" s="298"/>
    </row>
    <row r="740" spans="11:11">
      <c r="K740" s="298"/>
    </row>
    <row r="741" spans="11:11">
      <c r="K741" s="298"/>
    </row>
    <row r="742" spans="11:11">
      <c r="K742" s="298"/>
    </row>
    <row r="743" spans="11:11">
      <c r="K743" s="298"/>
    </row>
    <row r="744" spans="11:11">
      <c r="K744" s="298"/>
    </row>
    <row r="745" spans="11:11">
      <c r="K745" s="298"/>
    </row>
    <row r="746" spans="11:11">
      <c r="K746" s="298"/>
    </row>
    <row r="747" spans="11:11">
      <c r="K747" s="298"/>
    </row>
    <row r="748" spans="11:11">
      <c r="K748" s="298"/>
    </row>
    <row r="749" spans="11:11">
      <c r="K749" s="298"/>
    </row>
    <row r="750" spans="11:11">
      <c r="K750" s="298"/>
    </row>
    <row r="751" spans="11:11">
      <c r="K751" s="298"/>
    </row>
    <row r="752" spans="11:11">
      <c r="K752" s="298"/>
    </row>
    <row r="753" spans="11:11">
      <c r="K753" s="298"/>
    </row>
    <row r="754" spans="11:11">
      <c r="K754" s="298"/>
    </row>
    <row r="755" spans="11:11">
      <c r="K755" s="298"/>
    </row>
    <row r="756" spans="11:11">
      <c r="K756" s="298"/>
    </row>
    <row r="757" spans="11:11">
      <c r="K757" s="298"/>
    </row>
    <row r="758" spans="11:11">
      <c r="K758" s="298"/>
    </row>
    <row r="759" spans="11:11">
      <c r="K759" s="298"/>
    </row>
    <row r="760" spans="11:11">
      <c r="K760" s="298"/>
    </row>
    <row r="761" spans="11:11">
      <c r="K761" s="298"/>
    </row>
    <row r="762" spans="11:11">
      <c r="K762" s="298"/>
    </row>
    <row r="763" spans="11:11">
      <c r="K763" s="298"/>
    </row>
    <row r="764" spans="11:11">
      <c r="K764" s="298"/>
    </row>
    <row r="765" spans="11:11">
      <c r="K765" s="298"/>
    </row>
    <row r="766" spans="11:11">
      <c r="K766" s="298"/>
    </row>
    <row r="767" spans="11:11">
      <c r="K767" s="298"/>
    </row>
    <row r="768" spans="11:11">
      <c r="K768" s="298"/>
    </row>
    <row r="769" spans="11:11">
      <c r="K769" s="298"/>
    </row>
    <row r="770" spans="11:11">
      <c r="K770" s="298"/>
    </row>
    <row r="771" spans="11:11">
      <c r="K771" s="298"/>
    </row>
    <row r="772" spans="11:11">
      <c r="K772" s="298"/>
    </row>
    <row r="773" spans="11:11">
      <c r="K773" s="298"/>
    </row>
    <row r="774" spans="11:11">
      <c r="K774" s="298"/>
    </row>
    <row r="775" spans="11:11">
      <c r="K775" s="298"/>
    </row>
    <row r="776" spans="11:11">
      <c r="K776" s="298"/>
    </row>
    <row r="777" spans="11:11">
      <c r="K777" s="298"/>
    </row>
    <row r="778" spans="11:11">
      <c r="K778" s="298"/>
    </row>
    <row r="779" spans="11:11">
      <c r="K779" s="298"/>
    </row>
    <row r="780" spans="11:11">
      <c r="K780" s="298"/>
    </row>
    <row r="781" spans="11:11">
      <c r="K781" s="298"/>
    </row>
    <row r="782" spans="11:11">
      <c r="K782" s="298"/>
    </row>
    <row r="783" spans="11:11">
      <c r="K783" s="298"/>
    </row>
    <row r="784" spans="11:11">
      <c r="K784" s="298"/>
    </row>
    <row r="785" spans="11:11">
      <c r="K785" s="298"/>
    </row>
    <row r="786" spans="11:11">
      <c r="K786" s="298"/>
    </row>
    <row r="787" spans="11:11">
      <c r="K787" s="298"/>
    </row>
    <row r="788" spans="11:11">
      <c r="K788" s="298"/>
    </row>
    <row r="789" spans="11:11">
      <c r="K789" s="298"/>
    </row>
    <row r="790" spans="11:11">
      <c r="K790" s="298"/>
    </row>
    <row r="791" spans="11:11">
      <c r="K791" s="298"/>
    </row>
    <row r="792" spans="11:11">
      <c r="K792" s="298"/>
    </row>
    <row r="793" spans="11:11">
      <c r="K793" s="298"/>
    </row>
    <row r="794" spans="11:11">
      <c r="K794" s="298"/>
    </row>
    <row r="795" spans="11:11">
      <c r="K795" s="298"/>
    </row>
    <row r="796" spans="11:11">
      <c r="K796" s="298"/>
    </row>
    <row r="797" spans="11:11">
      <c r="K797" s="298"/>
    </row>
    <row r="798" spans="11:11">
      <c r="K798" s="298"/>
    </row>
    <row r="799" spans="11:11">
      <c r="K799" s="298"/>
    </row>
    <row r="800" spans="11:11">
      <c r="K800" s="298"/>
    </row>
    <row r="801" spans="11:11">
      <c r="K801" s="298"/>
    </row>
    <row r="802" spans="11:11">
      <c r="K802" s="298"/>
    </row>
    <row r="803" spans="11:11">
      <c r="K803" s="298"/>
    </row>
    <row r="804" spans="11:11">
      <c r="K804" s="298"/>
    </row>
    <row r="805" spans="11:11">
      <c r="K805" s="298"/>
    </row>
    <row r="806" spans="11:11">
      <c r="K806" s="298"/>
    </row>
    <row r="807" spans="11:11">
      <c r="K807" s="298"/>
    </row>
    <row r="808" spans="11:11">
      <c r="K808" s="298"/>
    </row>
    <row r="809" spans="11:11">
      <c r="K809" s="298"/>
    </row>
    <row r="810" spans="11:11">
      <c r="K810" s="298"/>
    </row>
    <row r="811" spans="11:11">
      <c r="K811" s="298"/>
    </row>
    <row r="812" spans="11:11">
      <c r="K812" s="298"/>
    </row>
    <row r="813" spans="11:11">
      <c r="K813" s="298"/>
    </row>
    <row r="814" spans="11:11">
      <c r="K814" s="298"/>
    </row>
    <row r="815" spans="11:11">
      <c r="K815" s="298"/>
    </row>
    <row r="816" spans="11:11">
      <c r="K816" s="298"/>
    </row>
    <row r="817" spans="11:11">
      <c r="K817" s="298"/>
    </row>
    <row r="818" spans="11:11">
      <c r="K818" s="298"/>
    </row>
    <row r="819" spans="11:11">
      <c r="K819" s="298"/>
    </row>
    <row r="820" spans="11:11">
      <c r="K820" s="298"/>
    </row>
    <row r="821" spans="11:11">
      <c r="K821" s="298"/>
    </row>
    <row r="822" spans="11:11">
      <c r="K822" s="298"/>
    </row>
    <row r="823" spans="11:11">
      <c r="K823" s="298"/>
    </row>
    <row r="824" spans="11:11">
      <c r="K824" s="298"/>
    </row>
    <row r="825" spans="11:11">
      <c r="K825" s="298"/>
    </row>
    <row r="826" spans="11:11">
      <c r="K826" s="298"/>
    </row>
    <row r="827" spans="11:11">
      <c r="K827" s="298"/>
    </row>
    <row r="828" spans="11:11">
      <c r="K828" s="298"/>
    </row>
    <row r="829" spans="11:11">
      <c r="K829" s="298"/>
    </row>
    <row r="830" spans="11:11">
      <c r="K830" s="298"/>
    </row>
    <row r="831" spans="11:11">
      <c r="K831" s="298"/>
    </row>
    <row r="832" spans="11:11">
      <c r="K832" s="298"/>
    </row>
    <row r="833" spans="11:11">
      <c r="K833" s="298"/>
    </row>
    <row r="834" spans="11:11">
      <c r="K834" s="298"/>
    </row>
    <row r="835" spans="11:11">
      <c r="K835" s="298"/>
    </row>
    <row r="836" spans="11:11">
      <c r="K836" s="298"/>
    </row>
    <row r="837" spans="11:11">
      <c r="K837" s="298"/>
    </row>
    <row r="838" spans="11:11">
      <c r="K838" s="298"/>
    </row>
    <row r="839" spans="11:11">
      <c r="K839" s="298"/>
    </row>
    <row r="840" spans="11:11">
      <c r="K840" s="298"/>
    </row>
    <row r="841" spans="11:11">
      <c r="K841" s="298"/>
    </row>
    <row r="842" spans="11:11">
      <c r="K842" s="298"/>
    </row>
    <row r="843" spans="11:11">
      <c r="K843" s="298"/>
    </row>
    <row r="844" spans="11:11">
      <c r="K844" s="298"/>
    </row>
    <row r="845" spans="11:11">
      <c r="K845" s="298"/>
    </row>
    <row r="846" spans="11:11">
      <c r="K846" s="298"/>
    </row>
    <row r="847" spans="11:11">
      <c r="K847" s="298"/>
    </row>
    <row r="848" spans="11:11">
      <c r="K848" s="298"/>
    </row>
    <row r="849" spans="11:11">
      <c r="K849" s="298"/>
    </row>
    <row r="850" spans="11:11">
      <c r="K850" s="298"/>
    </row>
    <row r="851" spans="11:11">
      <c r="K851" s="298"/>
    </row>
    <row r="852" spans="11:11">
      <c r="K852" s="298"/>
    </row>
    <row r="853" spans="11:11">
      <c r="K853" s="298"/>
    </row>
    <row r="854" spans="11:11">
      <c r="K854" s="298"/>
    </row>
    <row r="855" spans="11:11">
      <c r="K855" s="298"/>
    </row>
    <row r="856" spans="11:11">
      <c r="K856" s="298"/>
    </row>
    <row r="857" spans="11:11">
      <c r="K857" s="298"/>
    </row>
    <row r="858" spans="11:11">
      <c r="K858" s="298"/>
    </row>
    <row r="859" spans="11:11">
      <c r="K859" s="298"/>
    </row>
    <row r="860" spans="11:11">
      <c r="K860" s="298"/>
    </row>
    <row r="861" spans="11:11">
      <c r="K861" s="298"/>
    </row>
    <row r="862" spans="11:11">
      <c r="K862" s="298"/>
    </row>
    <row r="863" spans="11:11">
      <c r="K863" s="298"/>
    </row>
    <row r="864" spans="11:11">
      <c r="K864" s="298"/>
    </row>
    <row r="865" spans="11:11">
      <c r="K865" s="298"/>
    </row>
    <row r="866" spans="11:11">
      <c r="K866" s="298"/>
    </row>
    <row r="867" spans="11:11">
      <c r="K867" s="298"/>
    </row>
    <row r="868" spans="11:11">
      <c r="K868" s="298"/>
    </row>
    <row r="869" spans="11:11">
      <c r="K869" s="298"/>
    </row>
    <row r="870" spans="11:11">
      <c r="K870" s="298"/>
    </row>
    <row r="871" spans="11:11">
      <c r="K871" s="298"/>
    </row>
    <row r="872" spans="11:11">
      <c r="K872" s="298"/>
    </row>
    <row r="873" spans="11:11">
      <c r="K873" s="298"/>
    </row>
    <row r="874" spans="11:11">
      <c r="K874" s="298"/>
    </row>
    <row r="875" spans="11:11">
      <c r="K875" s="298"/>
    </row>
    <row r="876" spans="11:11">
      <c r="K876" s="298"/>
    </row>
    <row r="877" spans="11:11">
      <c r="K877" s="298"/>
    </row>
    <row r="878" spans="11:11">
      <c r="K878" s="298"/>
    </row>
    <row r="879" spans="11:11">
      <c r="K879" s="298"/>
    </row>
    <row r="880" spans="11:11">
      <c r="K880" s="298"/>
    </row>
    <row r="881" spans="11:11">
      <c r="K881" s="298"/>
    </row>
    <row r="882" spans="11:11">
      <c r="K882" s="298"/>
    </row>
    <row r="883" spans="11:11">
      <c r="K883" s="298"/>
    </row>
    <row r="884" spans="11:11">
      <c r="K884" s="298"/>
    </row>
    <row r="885" spans="11:11">
      <c r="K885" s="298"/>
    </row>
    <row r="886" spans="11:11">
      <c r="K886" s="298"/>
    </row>
    <row r="887" spans="11:11">
      <c r="K887" s="298"/>
    </row>
    <row r="888" spans="11:11">
      <c r="K888" s="298"/>
    </row>
    <row r="889" spans="11:11">
      <c r="K889" s="298"/>
    </row>
    <row r="890" spans="11:11">
      <c r="K890" s="298"/>
    </row>
    <row r="891" spans="11:11">
      <c r="K891" s="298"/>
    </row>
    <row r="892" spans="11:11">
      <c r="K892" s="298"/>
    </row>
    <row r="893" spans="11:11">
      <c r="K893" s="298"/>
    </row>
    <row r="894" spans="11:11">
      <c r="K894" s="298"/>
    </row>
    <row r="895" spans="11:11">
      <c r="K895" s="298"/>
    </row>
    <row r="896" spans="11:11">
      <c r="K896" s="298"/>
    </row>
    <row r="897" spans="11:11">
      <c r="K897" s="298"/>
    </row>
    <row r="898" spans="11:11">
      <c r="K898" s="298"/>
    </row>
    <row r="899" spans="11:11">
      <c r="K899" s="298"/>
    </row>
    <row r="900" spans="11:11">
      <c r="K900" s="298"/>
    </row>
    <row r="901" spans="11:11">
      <c r="K901" s="298"/>
    </row>
    <row r="902" spans="11:11">
      <c r="K902" s="298"/>
    </row>
    <row r="903" spans="11:11">
      <c r="K903" s="298"/>
    </row>
    <row r="904" spans="11:11">
      <c r="K904" s="298"/>
    </row>
    <row r="905" spans="11:11">
      <c r="K905" s="298"/>
    </row>
    <row r="906" spans="11:11">
      <c r="K906" s="298"/>
    </row>
    <row r="907" spans="11:11">
      <c r="K907" s="298"/>
    </row>
    <row r="908" spans="11:11">
      <c r="K908" s="298"/>
    </row>
    <row r="909" spans="11:11">
      <c r="K909" s="298"/>
    </row>
    <row r="910" spans="11:11">
      <c r="K910" s="298"/>
    </row>
    <row r="911" spans="11:11">
      <c r="K911" s="298"/>
    </row>
    <row r="912" spans="11:11">
      <c r="K912" s="298"/>
    </row>
    <row r="913" spans="11:11">
      <c r="K913" s="298"/>
    </row>
    <row r="914" spans="11:11">
      <c r="K914" s="298"/>
    </row>
    <row r="915" spans="11:11">
      <c r="K915" s="298"/>
    </row>
    <row r="916" spans="11:11">
      <c r="K916" s="298"/>
    </row>
    <row r="917" spans="11:11">
      <c r="K917" s="298"/>
    </row>
    <row r="918" spans="11:11">
      <c r="K918" s="298"/>
    </row>
    <row r="919" spans="11:11">
      <c r="K919" s="298"/>
    </row>
    <row r="920" spans="11:11">
      <c r="K920" s="298"/>
    </row>
    <row r="921" spans="11:11">
      <c r="K921" s="298"/>
    </row>
    <row r="922" spans="11:11">
      <c r="K922" s="298"/>
    </row>
    <row r="923" spans="11:11">
      <c r="K923" s="298"/>
    </row>
    <row r="924" spans="11:11">
      <c r="K924" s="298"/>
    </row>
    <row r="925" spans="11:11">
      <c r="K925" s="298"/>
    </row>
    <row r="926" spans="11:11">
      <c r="K926" s="298"/>
    </row>
    <row r="927" spans="11:11">
      <c r="K927" s="298"/>
    </row>
    <row r="928" spans="11:11">
      <c r="K928" s="298"/>
    </row>
    <row r="929" spans="11:11">
      <c r="K929" s="298"/>
    </row>
    <row r="930" spans="11:11">
      <c r="K930" s="298"/>
    </row>
    <row r="931" spans="11:11">
      <c r="K931" s="298"/>
    </row>
    <row r="932" spans="11:11">
      <c r="K932" s="298"/>
    </row>
    <row r="933" spans="11:11">
      <c r="K933" s="298"/>
    </row>
    <row r="934" spans="11:11">
      <c r="K934" s="298"/>
    </row>
    <row r="935" spans="11:11">
      <c r="K935" s="298"/>
    </row>
    <row r="936" spans="11:11">
      <c r="K936" s="298"/>
    </row>
    <row r="937" spans="11:11">
      <c r="K937" s="298"/>
    </row>
    <row r="938" spans="11:11">
      <c r="K938" s="298"/>
    </row>
    <row r="939" spans="11:11">
      <c r="K939" s="298"/>
    </row>
    <row r="940" spans="11:11">
      <c r="K940" s="298"/>
    </row>
    <row r="941" spans="11:11">
      <c r="K941" s="298"/>
    </row>
    <row r="942" spans="11:11">
      <c r="K942" s="298"/>
    </row>
    <row r="943" spans="11:11">
      <c r="K943" s="298"/>
    </row>
    <row r="944" spans="11:11">
      <c r="K944" s="298"/>
    </row>
    <row r="945" spans="11:11">
      <c r="K945" s="298"/>
    </row>
    <row r="946" spans="11:11">
      <c r="K946" s="298"/>
    </row>
    <row r="947" spans="11:11">
      <c r="K947" s="298"/>
    </row>
    <row r="948" spans="11:11">
      <c r="K948" s="298"/>
    </row>
    <row r="949" spans="11:11">
      <c r="K949" s="298"/>
    </row>
    <row r="950" spans="11:11">
      <c r="K950" s="298"/>
    </row>
    <row r="951" spans="11:11">
      <c r="K951" s="298"/>
    </row>
    <row r="952" spans="11:11">
      <c r="K952" s="298"/>
    </row>
    <row r="953" spans="11:11">
      <c r="K953" s="298"/>
    </row>
    <row r="954" spans="11:11">
      <c r="K954" s="298"/>
    </row>
    <row r="955" spans="11:11">
      <c r="K955" s="298"/>
    </row>
    <row r="956" spans="11:11">
      <c r="K956" s="298"/>
    </row>
    <row r="957" spans="11:11">
      <c r="K957" s="298"/>
    </row>
    <row r="958" spans="11:11">
      <c r="K958" s="298"/>
    </row>
    <row r="959" spans="11:11">
      <c r="K959" s="298"/>
    </row>
    <row r="960" spans="11:11">
      <c r="K960" s="298"/>
    </row>
    <row r="961" spans="11:11">
      <c r="K961" s="298"/>
    </row>
    <row r="962" spans="11:11">
      <c r="K962" s="298"/>
    </row>
    <row r="963" spans="11:11">
      <c r="K963" s="298"/>
    </row>
    <row r="964" spans="11:11">
      <c r="K964" s="298"/>
    </row>
    <row r="965" spans="11:11">
      <c r="K965" s="298"/>
    </row>
    <row r="966" spans="11:11">
      <c r="K966" s="298"/>
    </row>
    <row r="967" spans="11:11">
      <c r="K967" s="298"/>
    </row>
    <row r="968" spans="11:11">
      <c r="K968" s="298"/>
    </row>
    <row r="969" spans="11:11">
      <c r="K969" s="298"/>
    </row>
    <row r="970" spans="11:11">
      <c r="K970" s="298"/>
    </row>
    <row r="971" spans="11:11">
      <c r="K971" s="298"/>
    </row>
    <row r="972" spans="11:11">
      <c r="K972" s="298"/>
    </row>
    <row r="973" spans="11:11">
      <c r="K973" s="298"/>
    </row>
    <row r="974" spans="11:11">
      <c r="K974" s="298"/>
    </row>
    <row r="975" spans="11:11">
      <c r="K975" s="298"/>
    </row>
    <row r="976" spans="11:11">
      <c r="K976" s="298"/>
    </row>
    <row r="977" spans="11:11">
      <c r="K977" s="298"/>
    </row>
    <row r="978" spans="11:11">
      <c r="K978" s="298"/>
    </row>
    <row r="979" spans="11:11">
      <c r="K979" s="298"/>
    </row>
    <row r="980" spans="11:11">
      <c r="K980" s="298"/>
    </row>
    <row r="981" spans="11:11">
      <c r="K981" s="298"/>
    </row>
    <row r="982" spans="11:11">
      <c r="K982" s="298"/>
    </row>
    <row r="983" spans="11:11">
      <c r="K983" s="298"/>
    </row>
    <row r="984" spans="11:11">
      <c r="K984" s="298"/>
    </row>
    <row r="985" spans="11:11">
      <c r="K985" s="298"/>
    </row>
    <row r="986" spans="11:11">
      <c r="K986" s="298"/>
    </row>
    <row r="987" spans="11:11">
      <c r="K987" s="298"/>
    </row>
    <row r="988" spans="11:11">
      <c r="K988" s="298"/>
    </row>
    <row r="989" spans="11:11">
      <c r="K989" s="298"/>
    </row>
    <row r="990" spans="11:11">
      <c r="K990" s="298"/>
    </row>
    <row r="991" spans="11:11">
      <c r="K991" s="298"/>
    </row>
    <row r="992" spans="11:11">
      <c r="K992" s="298"/>
    </row>
    <row r="993" spans="11:11">
      <c r="K993" s="298"/>
    </row>
    <row r="994" spans="11:11">
      <c r="K994" s="298"/>
    </row>
    <row r="995" spans="11:11">
      <c r="K995" s="298"/>
    </row>
    <row r="996" spans="11:11">
      <c r="K996" s="298"/>
    </row>
    <row r="997" spans="11:11">
      <c r="K997" s="298"/>
    </row>
    <row r="998" spans="11:11">
      <c r="K998" s="298"/>
    </row>
    <row r="999" spans="11:11">
      <c r="K999" s="298"/>
    </row>
    <row r="1000" spans="11:11">
      <c r="K1000" s="298"/>
    </row>
  </sheetData>
  <sheetProtection algorithmName="SHA-512" hashValue="OOLJhJ0MJQ+J0vwJx88WSAt9GwHwlEF61MzGVgN8RSS0rgMzblc1tTMFm4GOyMKiZEZo1+69EzbJgHMIDuWPiw==" saltValue="l74far9MMFbM0FUB/EqvAw==" spinCount="100000" sheet="1" objects="1" scenarios="1"/>
  <customSheetViews>
    <customSheetView guid="{51531B83-BDD7-4890-A744-04812A317369}" scale="90">
      <selection activeCell="D2" sqref="D2"/>
      <pageMargins left="0.7" right="0.7" top="0.75" bottom="0.75" header="0.3" footer="0.3"/>
      <pageSetup paperSize="9" orientation="portrait" r:id="rId1"/>
    </customSheetView>
  </customSheetViews>
  <phoneticPr fontId="28"/>
  <hyperlinks>
    <hyperlink ref="L225" r:id="rId2" display="Opzione A: Se si dispone del numero di identificazione della fonderia, immetterlo nella colonna A (le colonne B, C, E, F, G, I e J verranno popolate automaticamente); la colonna D sarà disabilitata. Opzione B: Se si dispone della combinazione di nomi per " xr:uid="{00000000-0004-0000-0800-000000000000}"/>
  </hyperlinks>
  <pageMargins left="0.7" right="0.7" top="0.75" bottom="0.75" header="0.3" footer="0.3"/>
  <pageSetup paperSize="9" orientation="portrait"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RMI@responsiblebusiness.org</dc:creator>
  <cp:lastModifiedBy>John Formia</cp:lastModifiedBy>
  <cp:lastPrinted>2018-08-03T20:05:41Z</cp:lastPrinted>
  <dcterms:created xsi:type="dcterms:W3CDTF">2010-06-21T21:00:23Z</dcterms:created>
  <dcterms:modified xsi:type="dcterms:W3CDTF">2018-08-03T20:16:06Z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